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danielborges/Desktop/SAFAC 2018-2019/"/>
    </mc:Choice>
  </mc:AlternateContent>
  <workbookProtection workbookAlgorithmName="SHA-512" workbookHashValue="4Q8LF2xKND5l5jGt/V5xcV12CxG5ATRofWRjqH/BRpySFRaoQhWWnRcCn9HnfJEtTwRobnpV/HWPaMFxylwefg==" workbookSaltValue="ussd3kKRpaJFz2Oo7y4X+g==" workbookSpinCount="100000" lockStructure="1"/>
  <bookViews>
    <workbookView xWindow="0" yWindow="440" windowWidth="28440" windowHeight="16200" tabRatio="500" activeTab="1" xr2:uid="{00000000-000D-0000-FFFF-FFFF00000000}"/>
  </bookViews>
  <sheets>
    <sheet name="Instructions" sheetId="5" r:id="rId1"/>
    <sheet name="Cover Sheet" sheetId="1" r:id="rId2"/>
    <sheet name="Detail Sheet" sheetId="4" r:id="rId3"/>
    <sheet name="Database" sheetId="7" state="hidden" r:id="rId4"/>
    <sheet name="Funding Categories" sheetId="3" state="hidden" r:id="rId5"/>
    <sheet name="FCS Detail Sheet" sheetId="6" r:id="rId6"/>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A140" i="4" l="1"/>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6" i="1"/>
  <c r="C140" i="6"/>
  <c r="B140" i="6"/>
  <c r="A140" i="6"/>
  <c r="C139" i="6"/>
  <c r="B139" i="6"/>
  <c r="A139" i="6"/>
  <c r="C138" i="6"/>
  <c r="B138" i="6"/>
  <c r="A138" i="6"/>
  <c r="C137" i="6"/>
  <c r="B137" i="6"/>
  <c r="A137" i="6"/>
  <c r="C136" i="6"/>
  <c r="B136" i="6"/>
  <c r="A136" i="6"/>
  <c r="C135" i="6"/>
  <c r="B135" i="6"/>
  <c r="A135" i="6"/>
  <c r="C134" i="6"/>
  <c r="B134" i="6"/>
  <c r="A134" i="6"/>
  <c r="C133" i="6"/>
  <c r="B133" i="6"/>
  <c r="A133" i="6"/>
  <c r="C132" i="6"/>
  <c r="B132" i="6"/>
  <c r="A132" i="6"/>
  <c r="C131" i="6"/>
  <c r="B131" i="6"/>
  <c r="A131" i="6"/>
  <c r="C130" i="6"/>
  <c r="B130" i="6"/>
  <c r="A130" i="6"/>
  <c r="C129" i="6"/>
  <c r="B129" i="6"/>
  <c r="A129" i="6"/>
  <c r="C128" i="6"/>
  <c r="B128" i="6"/>
  <c r="A128" i="6"/>
  <c r="C127" i="6"/>
  <c r="B127" i="6"/>
  <c r="A127" i="6"/>
  <c r="C126" i="6"/>
  <c r="B126" i="6"/>
  <c r="A126" i="6"/>
  <c r="C125" i="6"/>
  <c r="B125" i="6"/>
  <c r="A125" i="6"/>
  <c r="C124" i="6"/>
  <c r="B124" i="6"/>
  <c r="A124" i="6"/>
  <c r="C123" i="6"/>
  <c r="B123" i="6"/>
  <c r="A123" i="6"/>
  <c r="C122" i="6"/>
  <c r="B122" i="6"/>
  <c r="A122" i="6"/>
  <c r="C121" i="6"/>
  <c r="B121" i="6"/>
  <c r="A121" i="6"/>
  <c r="G140" i="4"/>
  <c r="F140" i="4"/>
  <c r="E140" i="4"/>
  <c r="G139" i="4"/>
  <c r="F139" i="4"/>
  <c r="E139" i="4"/>
  <c r="G138" i="4"/>
  <c r="F138" i="4"/>
  <c r="E138" i="4"/>
  <c r="G137" i="4"/>
  <c r="F137" i="4"/>
  <c r="E137" i="4"/>
  <c r="G136" i="4"/>
  <c r="F136" i="4"/>
  <c r="E136" i="4"/>
  <c r="G135" i="4"/>
  <c r="F135" i="4"/>
  <c r="E135" i="4"/>
  <c r="G134" i="4"/>
  <c r="F134" i="4"/>
  <c r="E134" i="4"/>
  <c r="G133" i="4"/>
  <c r="F133" i="4"/>
  <c r="E133" i="4"/>
  <c r="G132" i="4"/>
  <c r="F132" i="4"/>
  <c r="E132" i="4"/>
  <c r="G131" i="4"/>
  <c r="F131" i="4"/>
  <c r="E131" i="4"/>
  <c r="G130" i="4"/>
  <c r="F130" i="4"/>
  <c r="E130" i="4"/>
  <c r="G129" i="4"/>
  <c r="F129" i="4"/>
  <c r="E129" i="4"/>
  <c r="G128" i="4"/>
  <c r="F128" i="4"/>
  <c r="E128" i="4"/>
  <c r="G127" i="4"/>
  <c r="F127" i="4"/>
  <c r="E127" i="4"/>
  <c r="G126" i="4"/>
  <c r="F126" i="4"/>
  <c r="E126" i="4"/>
  <c r="G125" i="4"/>
  <c r="F125" i="4"/>
  <c r="E125" i="4"/>
  <c r="G124" i="4"/>
  <c r="F124" i="4"/>
  <c r="E124" i="4"/>
  <c r="G123" i="4"/>
  <c r="F123" i="4"/>
  <c r="E123" i="4"/>
  <c r="G122" i="4"/>
  <c r="F122" i="4"/>
  <c r="E122" i="4"/>
  <c r="G121" i="4"/>
  <c r="F121" i="4"/>
  <c r="E121" i="4"/>
  <c r="G120" i="4"/>
  <c r="F120" i="4"/>
  <c r="E120" i="4"/>
  <c r="G119" i="4"/>
  <c r="F119" i="4"/>
  <c r="E119" i="4"/>
  <c r="G118" i="4"/>
  <c r="F118" i="4"/>
  <c r="E118" i="4"/>
  <c r="G117" i="4"/>
  <c r="F117" i="4"/>
  <c r="E117" i="4"/>
  <c r="G116" i="4"/>
  <c r="F116" i="4"/>
  <c r="E116" i="4"/>
  <c r="G115" i="4"/>
  <c r="F115" i="4"/>
  <c r="E115" i="4"/>
  <c r="G114" i="4"/>
  <c r="F114" i="4"/>
  <c r="E114" i="4"/>
  <c r="C120" i="6"/>
  <c r="B120" i="6"/>
  <c r="A120" i="6"/>
  <c r="C119" i="6"/>
  <c r="B119" i="6"/>
  <c r="A119" i="6"/>
  <c r="C118" i="6"/>
  <c r="B118" i="6"/>
  <c r="A118" i="6"/>
  <c r="C117" i="6"/>
  <c r="B117" i="6"/>
  <c r="A117" i="6"/>
  <c r="C116" i="6"/>
  <c r="B116" i="6"/>
  <c r="A116" i="6"/>
  <c r="C115" i="6"/>
  <c r="B115" i="6"/>
  <c r="A115" i="6"/>
  <c r="F113" i="4"/>
  <c r="C114" i="6"/>
  <c r="B114" i="6"/>
  <c r="A114" i="6"/>
  <c r="F112" i="4"/>
  <c r="C113" i="6"/>
  <c r="B113" i="6"/>
  <c r="A113" i="6"/>
  <c r="F111" i="4"/>
  <c r="C112" i="6"/>
  <c r="B112" i="6"/>
  <c r="A112" i="6"/>
  <c r="F110" i="4"/>
  <c r="C111" i="6"/>
  <c r="B111" i="6"/>
  <c r="A111" i="6"/>
  <c r="F109" i="4"/>
  <c r="C110" i="6"/>
  <c r="B110" i="6"/>
  <c r="A110" i="6"/>
  <c r="F108" i="4"/>
  <c r="C109" i="6"/>
  <c r="B109" i="6"/>
  <c r="A109" i="6"/>
  <c r="F107" i="4"/>
  <c r="C108" i="6"/>
  <c r="B108" i="6"/>
  <c r="A108" i="6"/>
  <c r="F106" i="4"/>
  <c r="C107" i="6"/>
  <c r="B107" i="6"/>
  <c r="A107" i="6"/>
  <c r="F105" i="4"/>
  <c r="C106" i="6"/>
  <c r="B106" i="6"/>
  <c r="A106" i="6"/>
  <c r="F104" i="4"/>
  <c r="C105" i="6"/>
  <c r="B105" i="6"/>
  <c r="A105" i="6"/>
  <c r="F103" i="4"/>
  <c r="C104" i="6"/>
  <c r="B104" i="6"/>
  <c r="A104" i="6"/>
  <c r="F102" i="4"/>
  <c r="C103" i="6"/>
  <c r="B103" i="6"/>
  <c r="A103" i="6"/>
  <c r="F101" i="4"/>
  <c r="C102" i="6"/>
  <c r="B102" i="6"/>
  <c r="A102" i="6"/>
  <c r="F100" i="4"/>
  <c r="C101" i="6"/>
  <c r="B101" i="6"/>
  <c r="A101" i="6"/>
  <c r="F99" i="4"/>
  <c r="C100" i="6"/>
  <c r="B100" i="6"/>
  <c r="A100" i="6"/>
  <c r="F98" i="4"/>
  <c r="C99" i="6"/>
  <c r="B99" i="6"/>
  <c r="A99" i="6"/>
  <c r="F97" i="4"/>
  <c r="C98" i="6"/>
  <c r="B98" i="6"/>
  <c r="A98" i="6"/>
  <c r="F96" i="4"/>
  <c r="C97" i="6"/>
  <c r="B97" i="6"/>
  <c r="A97" i="6"/>
  <c r="F95" i="4"/>
  <c r="C96" i="6"/>
  <c r="B96" i="6"/>
  <c r="A96" i="6"/>
  <c r="F94" i="4"/>
  <c r="C95" i="6"/>
  <c r="B95" i="6"/>
  <c r="A95" i="6"/>
  <c r="F93" i="4"/>
  <c r="C94" i="6"/>
  <c r="B94" i="6"/>
  <c r="A94" i="6"/>
  <c r="F92" i="4"/>
  <c r="C93" i="6"/>
  <c r="B93" i="6"/>
  <c r="A93" i="6"/>
  <c r="F91" i="4"/>
  <c r="C92" i="6"/>
  <c r="B92" i="6"/>
  <c r="A92" i="6"/>
  <c r="F90" i="4"/>
  <c r="C91" i="6"/>
  <c r="B91" i="6"/>
  <c r="A91" i="6"/>
  <c r="F89" i="4"/>
  <c r="C90" i="6"/>
  <c r="B90" i="6"/>
  <c r="A90" i="6"/>
  <c r="F88" i="4"/>
  <c r="C89" i="6"/>
  <c r="B89" i="6"/>
  <c r="A89" i="6"/>
  <c r="F87" i="4"/>
  <c r="C88" i="6"/>
  <c r="B88" i="6"/>
  <c r="A88" i="6"/>
  <c r="F86" i="4"/>
  <c r="C87" i="6"/>
  <c r="B87" i="6"/>
  <c r="A87" i="6"/>
  <c r="F85" i="4"/>
  <c r="C86" i="6"/>
  <c r="B86" i="6"/>
  <c r="A86" i="6"/>
  <c r="F84" i="4"/>
  <c r="C85" i="6"/>
  <c r="B85" i="6"/>
  <c r="A85" i="6"/>
  <c r="F83" i="4"/>
  <c r="C84" i="6"/>
  <c r="B84" i="6"/>
  <c r="A84" i="6"/>
  <c r="F82" i="4"/>
  <c r="C83" i="6"/>
  <c r="B83" i="6"/>
  <c r="A83" i="6"/>
  <c r="F81" i="4"/>
  <c r="C82" i="6"/>
  <c r="B82" i="6"/>
  <c r="A82" i="6"/>
  <c r="F80" i="4"/>
  <c r="C81" i="6"/>
  <c r="B81" i="6"/>
  <c r="A81" i="6"/>
  <c r="F79" i="4"/>
  <c r="C80" i="6"/>
  <c r="B80" i="6"/>
  <c r="A80" i="6"/>
  <c r="F78" i="4"/>
  <c r="C79" i="6"/>
  <c r="B79" i="6"/>
  <c r="A79" i="6"/>
  <c r="F77" i="4"/>
  <c r="C78" i="6"/>
  <c r="B78" i="6"/>
  <c r="A78" i="6"/>
  <c r="F76" i="4"/>
  <c r="C77" i="6"/>
  <c r="B77" i="6"/>
  <c r="A77" i="6"/>
  <c r="F75" i="4"/>
  <c r="C76" i="6"/>
  <c r="B76" i="6"/>
  <c r="A76" i="6"/>
  <c r="F74" i="4"/>
  <c r="C75" i="6"/>
  <c r="B75" i="6"/>
  <c r="A75" i="6"/>
  <c r="F73" i="4"/>
  <c r="C74" i="6"/>
  <c r="B74" i="6"/>
  <c r="A74" i="6"/>
  <c r="F72" i="4"/>
  <c r="C73" i="6"/>
  <c r="B73" i="6"/>
  <c r="A73" i="6"/>
  <c r="F71" i="4"/>
  <c r="C72" i="6"/>
  <c r="B72" i="6"/>
  <c r="A72" i="6"/>
  <c r="F70" i="4"/>
  <c r="C71" i="6"/>
  <c r="B71" i="6"/>
  <c r="A71" i="6"/>
  <c r="F69" i="4"/>
  <c r="C70" i="6"/>
  <c r="B70" i="6"/>
  <c r="A70" i="6"/>
  <c r="F68" i="4"/>
  <c r="C69" i="6"/>
  <c r="B69" i="6"/>
  <c r="A69" i="6"/>
  <c r="F67" i="4"/>
  <c r="C68" i="6"/>
  <c r="B68" i="6"/>
  <c r="A68" i="6"/>
  <c r="F66" i="4"/>
  <c r="C67" i="6"/>
  <c r="B67" i="6"/>
  <c r="A67" i="6"/>
  <c r="F65" i="4"/>
  <c r="C66" i="6"/>
  <c r="B66" i="6"/>
  <c r="A66" i="6"/>
  <c r="F64" i="4"/>
  <c r="C65" i="6"/>
  <c r="B65" i="6"/>
  <c r="A65" i="6"/>
  <c r="F63" i="4"/>
  <c r="C64" i="6"/>
  <c r="B64" i="6"/>
  <c r="A64" i="6"/>
  <c r="F62" i="4"/>
  <c r="C63" i="6"/>
  <c r="B63" i="6"/>
  <c r="A63" i="6"/>
  <c r="F61" i="4"/>
  <c r="C62" i="6"/>
  <c r="B62" i="6"/>
  <c r="A62" i="6"/>
  <c r="F60" i="4"/>
  <c r="C61" i="6"/>
  <c r="B61" i="6"/>
  <c r="A61" i="6"/>
  <c r="F59" i="4"/>
  <c r="C60" i="6"/>
  <c r="B60" i="6"/>
  <c r="A60" i="6"/>
  <c r="F58" i="4"/>
  <c r="C59" i="6"/>
  <c r="B59" i="6"/>
  <c r="A59" i="6"/>
  <c r="F57" i="4"/>
  <c r="C58" i="6"/>
  <c r="B58" i="6"/>
  <c r="A58" i="6"/>
  <c r="F56" i="4"/>
  <c r="C57" i="6"/>
  <c r="B57" i="6"/>
  <c r="A57" i="6"/>
  <c r="F55" i="4"/>
  <c r="C56" i="6"/>
  <c r="B56" i="6"/>
  <c r="A56" i="6"/>
  <c r="F54" i="4"/>
  <c r="C55" i="6"/>
  <c r="B55" i="6"/>
  <c r="A55" i="6"/>
  <c r="F53" i="4"/>
  <c r="C54" i="6"/>
  <c r="B54" i="6"/>
  <c r="A54" i="6"/>
  <c r="F52" i="4"/>
  <c r="C53" i="6"/>
  <c r="B53" i="6"/>
  <c r="A53" i="6"/>
  <c r="F51" i="4"/>
  <c r="C52" i="6"/>
  <c r="B52" i="6"/>
  <c r="A52" i="6"/>
  <c r="F50" i="4"/>
  <c r="C51" i="6"/>
  <c r="B51" i="6"/>
  <c r="A51" i="6"/>
  <c r="F49" i="4"/>
  <c r="C50" i="6"/>
  <c r="B50" i="6"/>
  <c r="A50" i="6"/>
  <c r="F48" i="4"/>
  <c r="C49" i="6"/>
  <c r="B49" i="6"/>
  <c r="A49" i="6"/>
  <c r="F47" i="4"/>
  <c r="C48" i="6"/>
  <c r="B48" i="6"/>
  <c r="A48" i="6"/>
  <c r="F46" i="4"/>
  <c r="C47" i="6"/>
  <c r="B47" i="6"/>
  <c r="A47" i="6"/>
  <c r="F45" i="4"/>
  <c r="C46" i="6"/>
  <c r="B46" i="6"/>
  <c r="A46" i="6"/>
  <c r="F44" i="4"/>
  <c r="C45" i="6"/>
  <c r="B45" i="6"/>
  <c r="A45" i="6"/>
  <c r="F43" i="4"/>
  <c r="C44" i="6"/>
  <c r="B44" i="6"/>
  <c r="A44" i="6"/>
  <c r="F42" i="4"/>
  <c r="C43" i="6"/>
  <c r="B43" i="6"/>
  <c r="A43" i="6"/>
  <c r="F41" i="4"/>
  <c r="C42" i="6"/>
  <c r="B42" i="6"/>
  <c r="A42" i="6"/>
  <c r="F40" i="4"/>
  <c r="C41" i="6"/>
  <c r="B41" i="6"/>
  <c r="A41" i="6"/>
  <c r="F39" i="4"/>
  <c r="C40" i="6"/>
  <c r="B40" i="6"/>
  <c r="A40" i="6"/>
  <c r="F38" i="4"/>
  <c r="C39" i="6"/>
  <c r="B39" i="6"/>
  <c r="A39" i="6"/>
  <c r="F37" i="4"/>
  <c r="C38" i="6"/>
  <c r="B38" i="6"/>
  <c r="A38" i="6"/>
  <c r="F36" i="4"/>
  <c r="C37" i="6"/>
  <c r="B37" i="6"/>
  <c r="A37" i="6"/>
  <c r="F35" i="4"/>
  <c r="C36" i="6"/>
  <c r="B36" i="6"/>
  <c r="A36" i="6"/>
  <c r="F34" i="4"/>
  <c r="C35" i="6"/>
  <c r="B35" i="6"/>
  <c r="A35" i="6"/>
  <c r="F33" i="4"/>
  <c r="C34" i="6"/>
  <c r="B34" i="6"/>
  <c r="A34" i="6"/>
  <c r="F32" i="4"/>
  <c r="C33" i="6"/>
  <c r="B33" i="6"/>
  <c r="A33" i="6"/>
  <c r="F31" i="4"/>
  <c r="C32" i="6"/>
  <c r="B32" i="6"/>
  <c r="A32" i="6"/>
  <c r="F30" i="4"/>
  <c r="C31" i="6"/>
  <c r="B31" i="6"/>
  <c r="A31" i="6"/>
  <c r="F29" i="4"/>
  <c r="C30" i="6"/>
  <c r="B30" i="6"/>
  <c r="A30" i="6"/>
  <c r="F28" i="4"/>
  <c r="C29" i="6"/>
  <c r="B29" i="6"/>
  <c r="A29" i="6"/>
  <c r="F27" i="4"/>
  <c r="C28" i="6"/>
  <c r="B28" i="6"/>
  <c r="A28" i="6"/>
  <c r="F26" i="4"/>
  <c r="C27" i="6"/>
  <c r="B27" i="6"/>
  <c r="A27" i="6"/>
  <c r="F25" i="4"/>
  <c r="C26" i="6"/>
  <c r="B26" i="6"/>
  <c r="A26" i="6"/>
  <c r="F24" i="4"/>
  <c r="C25" i="6"/>
  <c r="B25" i="6"/>
  <c r="A25" i="6"/>
  <c r="F23" i="4"/>
  <c r="C24" i="6"/>
  <c r="B24" i="6"/>
  <c r="A24" i="6"/>
  <c r="F22" i="4"/>
  <c r="C23" i="6"/>
  <c r="B23" i="6"/>
  <c r="A23" i="6"/>
  <c r="F21" i="4"/>
  <c r="C22" i="6"/>
  <c r="B22" i="6"/>
  <c r="A22" i="6"/>
  <c r="F20" i="4"/>
  <c r="C21" i="6"/>
  <c r="B21" i="6"/>
  <c r="A21" i="6"/>
  <c r="F19" i="4"/>
  <c r="C20" i="6"/>
  <c r="B20" i="6"/>
  <c r="A20" i="6"/>
  <c r="F18" i="4"/>
  <c r="C19" i="6"/>
  <c r="B19" i="6"/>
  <c r="A19" i="6"/>
  <c r="F17" i="4"/>
  <c r="C18" i="6"/>
  <c r="B18" i="6"/>
  <c r="A18" i="6"/>
  <c r="F16" i="4"/>
  <c r="C17" i="6"/>
  <c r="B17" i="6"/>
  <c r="A17" i="6"/>
  <c r="F15" i="4"/>
  <c r="C16" i="6"/>
  <c r="B16" i="6"/>
  <c r="A16" i="6"/>
  <c r="F14" i="4"/>
  <c r="C15" i="6"/>
  <c r="B15" i="6"/>
  <c r="A15" i="6"/>
  <c r="F13" i="4"/>
  <c r="C14" i="6"/>
  <c r="B14" i="6"/>
  <c r="A14" i="6"/>
  <c r="F12" i="4"/>
  <c r="C13" i="6"/>
  <c r="B13" i="6"/>
  <c r="A13" i="6"/>
  <c r="F11" i="4"/>
  <c r="C12" i="6"/>
  <c r="B12" i="6"/>
  <c r="A12" i="6"/>
  <c r="F10" i="4"/>
  <c r="C11" i="6"/>
  <c r="B11" i="6"/>
  <c r="A11" i="6"/>
  <c r="F9" i="4"/>
  <c r="C10" i="6"/>
  <c r="B10" i="6"/>
  <c r="A10" i="6"/>
  <c r="F8" i="4"/>
  <c r="G8" i="4"/>
  <c r="C9" i="6"/>
  <c r="B9" i="6"/>
  <c r="A9" i="6"/>
  <c r="F7" i="4"/>
  <c r="C8" i="6"/>
  <c r="B8" i="6"/>
  <c r="A8" i="6"/>
  <c r="F6" i="4"/>
  <c r="G6" i="4"/>
  <c r="C7" i="6"/>
  <c r="B7" i="6"/>
  <c r="A7" i="6"/>
  <c r="C17" i="1"/>
  <c r="A17" i="1"/>
  <c r="G7"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C15" i="1"/>
  <c r="E7" i="4"/>
  <c r="E6"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A15" i="1"/>
  <c r="D17" i="3"/>
  <c r="D24" i="3"/>
  <c r="D23" i="3"/>
  <c r="D21" i="3"/>
  <c r="D20" i="3"/>
  <c r="D19" i="3"/>
  <c r="D18" i="3"/>
  <c r="D11" i="3"/>
  <c r="D16" i="3"/>
  <c r="D15" i="3"/>
  <c r="D14" i="3"/>
  <c r="D13" i="3"/>
  <c r="D10" i="3"/>
  <c r="D9" i="3"/>
  <c r="D8" i="3"/>
  <c r="D7" i="3"/>
  <c r="D6" i="3"/>
  <c r="D5" i="3"/>
  <c r="D4" i="3"/>
  <c r="D12" i="3"/>
  <c r="D3" i="3"/>
  <c r="A1" i="4"/>
</calcChain>
</file>

<file path=xl/sharedStrings.xml><?xml version="1.0" encoding="utf-8"?>
<sst xmlns="http://schemas.openxmlformats.org/spreadsheetml/2006/main" count="741" uniqueCount="709">
  <si>
    <t>Organization Name</t>
  </si>
  <si>
    <t>OrgSync Membership</t>
  </si>
  <si>
    <t>Phone Number</t>
  </si>
  <si>
    <t>Email Address</t>
  </si>
  <si>
    <t>SAFAC Representative</t>
  </si>
  <si>
    <t>Date</t>
  </si>
  <si>
    <t>Organization Guiding Principles</t>
  </si>
  <si>
    <t>Item Detail</t>
  </si>
  <si>
    <t>Category</t>
  </si>
  <si>
    <t>Item #</t>
  </si>
  <si>
    <t>Other</t>
  </si>
  <si>
    <t>The signatures below certify that the organization requesting funding is
registered and in good standing with the Committee on Student Organizations.
All information and values are accurate. 
SAFAC reserves the right to deny funding for misrepresented requests.</t>
  </si>
  <si>
    <t>From the File menu, select "Save As…" and rename this form to the name of your student organization.</t>
  </si>
  <si>
    <t>When you have finished itemizing all requests, save and print both the Cover Sheet and Detail Sheet, as well as all supporting documentation, and meet with a SAFAC representative in the SAFAC office to review your budget.</t>
  </si>
  <si>
    <t>Please read through these instructions before you begin your budget request. If you need assistance at any time, visit the SAFAC office in the Student Orgnization Suite, Shalala Student Center, Room 210H. You can also call us at (305) 284-6399 or email safac@miami.edu. All SAFAC guidelines and additional resources are available at miami.edu/safac.</t>
  </si>
  <si>
    <t>Submit the electronic copy of your budget to OrgSync no later than one week before your scheduled presentation. The submission form can be found on the SAFAC portal's "Forms" tab: https://orgsync.com/55364/forms</t>
  </si>
  <si>
    <t>Present your budget to SAFAC. You may be asked questions for clarification. SAFAC will review your budget and post your approved request to your OrgSync page one week after your presentation.</t>
  </si>
  <si>
    <t>Organization President</t>
  </si>
  <si>
    <t>Organization Treasurer</t>
  </si>
  <si>
    <t>Organization Advisor</t>
  </si>
  <si>
    <t>Number of Units/Miles</t>
  </si>
  <si>
    <t>Funding Categories</t>
  </si>
  <si>
    <t>***DO NOT COPY AND PASTE FROM PREVIOUS BUDGETS***</t>
  </si>
  <si>
    <t>Price Per Unit/ Mileage Rate</t>
  </si>
  <si>
    <t>Unit</t>
  </si>
  <si>
    <t>Annual</t>
  </si>
  <si>
    <t>Amount Requested</t>
  </si>
  <si>
    <t>Amount Approved</t>
  </si>
  <si>
    <t>Total Amount Requested</t>
  </si>
  <si>
    <t>Total Amount Approved</t>
  </si>
  <si>
    <t>Cap</t>
  </si>
  <si>
    <t>SAFAC Budget Request Instructions</t>
  </si>
  <si>
    <t>Approved</t>
  </si>
  <si>
    <t>Not Approved</t>
  </si>
  <si>
    <t>Cap Type</t>
  </si>
  <si>
    <t>For each line item, enter the number of units/miles requested and the price per unit or milege rate. You can find the SAFAC guideline caps on our website, miami.edu/safac. The "Amount Requested" column will automatically calculate.</t>
  </si>
  <si>
    <t>After obtaining your SAFAC liaison's signature and approval, obtain all other necessary signatures, submit the physical budget to the Department of Student Activities and Student Organizations in the Shalala Student Center, Room 206, and schedule a budget presentation. SAFAC presentations are conducted Wednesdays from 2:30-5:00pm and last 15 minutes.</t>
  </si>
  <si>
    <t>Approved Units/Miles</t>
  </si>
  <si>
    <t xml:space="preserve">Committee Comments: </t>
  </si>
  <si>
    <t>Workday Program ID Number</t>
  </si>
  <si>
    <t>Click the "Cover Sheet" tab and enter your organization's information in all highlighted boxes.</t>
  </si>
  <si>
    <t>Capital item</t>
  </si>
  <si>
    <t>Food</t>
  </si>
  <si>
    <t>FCS Referendum</t>
  </si>
  <si>
    <t>FCS Committee Member</t>
  </si>
  <si>
    <t>FCS Advisor</t>
  </si>
  <si>
    <t>Request for FCS Consideration</t>
  </si>
  <si>
    <t>FCS Approved Request</t>
  </si>
  <si>
    <t xml:space="preserve"> Budget Request</t>
  </si>
  <si>
    <t>Security</t>
  </si>
  <si>
    <t>Airfare</t>
  </si>
  <si>
    <t>Chapter Dues</t>
  </si>
  <si>
    <t>Coaches</t>
  </si>
  <si>
    <t>Computers</t>
  </si>
  <si>
    <t>Costumes</t>
  </si>
  <si>
    <t>Decorations</t>
  </si>
  <si>
    <t>Engineering Projects</t>
  </si>
  <si>
    <t>Entertainment</t>
  </si>
  <si>
    <t>Hotels</t>
  </si>
  <si>
    <t>Mileage</t>
  </si>
  <si>
    <t>Off-campus Facilities</t>
  </si>
  <si>
    <t>Office Supplies</t>
  </si>
  <si>
    <t>Production</t>
  </si>
  <si>
    <t>Props</t>
  </si>
  <si>
    <t>Registration Fees</t>
  </si>
  <si>
    <t>T-shirts</t>
  </si>
  <si>
    <t>Uniforms</t>
  </si>
  <si>
    <t xml:space="preserve">  Item Detail</t>
  </si>
  <si>
    <t>The due date for 2018-2019 early budget requests is 3/2/18 at 5pm.</t>
  </si>
  <si>
    <t>Click the "Detail Sheet" tab and enter your organization's Guiding Principles, found on your constitution. List your itemized requests in order of priority with your high-priority items listed first.</t>
  </si>
  <si>
    <t>Equipment</t>
  </si>
  <si>
    <t>2018-2019</t>
  </si>
  <si>
    <t>SAFAC Early Budget Request</t>
  </si>
  <si>
    <t>&lt;&lt; Replace this text with your organization's Guiding Principles found on your organization's constitution. &gt;&gt;</t>
  </si>
  <si>
    <t>Rental Cars</t>
  </si>
  <si>
    <t>A Week For Life</t>
  </si>
  <si>
    <t>Active Minds at the U</t>
  </si>
  <si>
    <t>Ad Group</t>
  </si>
  <si>
    <t>African Students Union</t>
  </si>
  <si>
    <t>Aikido Club</t>
  </si>
  <si>
    <t>Alliance of Latin American Students (ALAS)</t>
  </si>
  <si>
    <t>Alpha Epsilon Delta</t>
  </si>
  <si>
    <t>Alpha Eta Mu Beta</t>
  </si>
  <si>
    <t>Alpha Kappa Psi</t>
  </si>
  <si>
    <t>Alpha Mu Music Therapy Club</t>
  </si>
  <si>
    <t>Alpha Phi Omega</t>
  </si>
  <si>
    <t>Alpha Rho Chi</t>
  </si>
  <si>
    <t>Alternative Breaks</t>
  </si>
  <si>
    <t>Amateur Ornithological Society</t>
  </si>
  <si>
    <t>American Assembly for Men in Nursing</t>
  </si>
  <si>
    <t>American Institute of Aeronautics and Astronautics (AIAA)</t>
  </si>
  <si>
    <t>American Institute Of Architecture Students (AIAS)</t>
  </si>
  <si>
    <t>American Marketing Association (AMA)</t>
  </si>
  <si>
    <t>American Medical Student Association (AMSA)</t>
  </si>
  <si>
    <t>American Society of Civil Engineers (ASCE)</t>
  </si>
  <si>
    <t>American Society of Mechanical Engineers (ASME)</t>
  </si>
  <si>
    <t>American Society of Pre-Dental Students</t>
  </si>
  <si>
    <t>Amnesty International</t>
  </si>
  <si>
    <t>Anime Club</t>
  </si>
  <si>
    <t>Anthropology Club</t>
  </si>
  <si>
    <t>Aquarium Club</t>
  </si>
  <si>
    <t>Armenian Student Association</t>
  </si>
  <si>
    <t>Art for Kids</t>
  </si>
  <si>
    <t>Art of Healing</t>
  </si>
  <si>
    <t>Art Students League</t>
  </si>
  <si>
    <t>Asian American Students Association</t>
  </si>
  <si>
    <t>ASL Club</t>
  </si>
  <si>
    <t>Association of Commuter Students (ACS)</t>
  </si>
  <si>
    <t>Association of Computing Machinery</t>
  </si>
  <si>
    <t>Association of Cuban-American Engineers (ACAE)</t>
  </si>
  <si>
    <t>Association of Greek Letter Organizations (AGLO)</t>
  </si>
  <si>
    <t>Astonishing Idiots</t>
  </si>
  <si>
    <t>Astronomy Club</t>
  </si>
  <si>
    <t>Badminton Club</t>
  </si>
  <si>
    <t>Bahamian Students Association</t>
  </si>
  <si>
    <t>Band of the Hour</t>
  </si>
  <si>
    <t>Beach Volleyball</t>
  </si>
  <si>
    <t>Best Buddies</t>
  </si>
  <si>
    <t>Beta Beta Beta Biological Honor Society</t>
  </si>
  <si>
    <t>Bicycle Club</t>
  </si>
  <si>
    <t>Big Brothers Big Sisters</t>
  </si>
  <si>
    <t>Biochemistry and Molecular Biology Club (BMBC)</t>
  </si>
  <si>
    <t>Biomedical Engineering Society</t>
  </si>
  <si>
    <t>Black Awareness Month (BAM)</t>
  </si>
  <si>
    <t>Black Female Development Circle, Inc</t>
  </si>
  <si>
    <t>Black Girls Lift</t>
  </si>
  <si>
    <t>Boxing Club</t>
  </si>
  <si>
    <t>Brazilian Jiu-Jitsu Club</t>
  </si>
  <si>
    <t>Brazilian Students Association</t>
  </si>
  <si>
    <t>Brothers Overcoming Negativity and Destruction (BOND)</t>
  </si>
  <si>
    <t>Camp Kesem</t>
  </si>
  <si>
    <t>Campus Crusade for Christ (CRU)</t>
  </si>
  <si>
    <t>CaneBuddy</t>
  </si>
  <si>
    <t>Canes Crossfit Club</t>
  </si>
  <si>
    <t>Canes for Israel</t>
  </si>
  <si>
    <t>Canes Investing Association</t>
  </si>
  <si>
    <t>Canes Outdoor Recreational Programs (CORPS)</t>
  </si>
  <si>
    <t>Canestage Theatre Company</t>
  </si>
  <si>
    <t>Caribbean Students Association</t>
  </si>
  <si>
    <t>Category 5</t>
  </si>
  <si>
    <t>Catholic Student Association</t>
  </si>
  <si>
    <t>Celtic Canes</t>
  </si>
  <si>
    <t>CHABAD</t>
  </si>
  <si>
    <t>Chess Club</t>
  </si>
  <si>
    <t>Chi Epsilon</t>
  </si>
  <si>
    <t>Chi Epsilon Pi Meterological Honor Society</t>
  </si>
  <si>
    <t>Chinese Student and Scholar Association (CSSA)</t>
  </si>
  <si>
    <t>Cinematic Arts Commission (CAC)</t>
  </si>
  <si>
    <t>Club Baseball</t>
  </si>
  <si>
    <t>College Republicans</t>
  </si>
  <si>
    <t>Colombian Students Association</t>
  </si>
  <si>
    <t>Committee on Student Organizations (COSO)</t>
  </si>
  <si>
    <t>CommUnity Garden</t>
  </si>
  <si>
    <t>Cornhole at UM</t>
  </si>
  <si>
    <t>Council of International Students and Organizations (COISO)</t>
  </si>
  <si>
    <t>Crowdfunding Club</t>
  </si>
  <si>
    <t>Dance Marathon</t>
  </si>
  <si>
    <t>Data Analytics Student Association</t>
  </si>
  <si>
    <t>Debate Team</t>
  </si>
  <si>
    <t>Delta Kappa Alpha</t>
  </si>
  <si>
    <t>Delta Sigma Pi</t>
  </si>
  <si>
    <t>Distraction</t>
  </si>
  <si>
    <t>Earth Alert</t>
  </si>
  <si>
    <t>Eclipse Fashion Society</t>
  </si>
  <si>
    <t>Economics Club</t>
  </si>
  <si>
    <t>Emet Israel</t>
  </si>
  <si>
    <t>Engineering Advisory Board (EAB)</t>
  </si>
  <si>
    <t>Engineers Without Borders</t>
  </si>
  <si>
    <t>EQ Collective</t>
  </si>
  <si>
    <t>Equestrian Club</t>
  </si>
  <si>
    <t>Eta Sigma Phi</t>
  </si>
  <si>
    <t>Ethics Society</t>
  </si>
  <si>
    <t>Federacion de Estudiantes Cubanos (FEC)</t>
  </si>
  <si>
    <t>Federation of Club Sports (FCS)</t>
  </si>
  <si>
    <t>Fellowship of Christian Athletes</t>
  </si>
  <si>
    <t>Fencing Club</t>
  </si>
  <si>
    <t>Field Hockey Club</t>
  </si>
  <si>
    <t>Filipino Student Association</t>
  </si>
  <si>
    <t>First Generation U</t>
  </si>
  <si>
    <t>Fishing Club</t>
  </si>
  <si>
    <t>Florida Water and Environment Association</t>
  </si>
  <si>
    <t>Francophone Associaton of Ibis Students (FAIS)</t>
  </si>
  <si>
    <t>FunDay</t>
  </si>
  <si>
    <t>Future Black Communication Professionals</t>
  </si>
  <si>
    <t>Future Educators Association</t>
  </si>
  <si>
    <t>Girl Up</t>
  </si>
  <si>
    <t>Girls 4 Good</t>
  </si>
  <si>
    <t>Glass Guild</t>
  </si>
  <si>
    <t>Global Brigades</t>
  </si>
  <si>
    <t>Global Sigma</t>
  </si>
  <si>
    <t>Gold Ribbon Club</t>
  </si>
  <si>
    <t>Golden Key International Honour Society</t>
  </si>
  <si>
    <t>Golf Club</t>
  </si>
  <si>
    <t>Graduate Engineering Student Council</t>
  </si>
  <si>
    <t>Habitat for Humanity</t>
  </si>
  <si>
    <t>Hammond Butler Inspirational Choir</t>
  </si>
  <si>
    <t>Health Studies Student Association</t>
  </si>
  <si>
    <t>HealthCanes</t>
  </si>
  <si>
    <t>Hellenic Student Association</t>
  </si>
  <si>
    <t>Hillel</t>
  </si>
  <si>
    <t>Hindu Students Council</t>
  </si>
  <si>
    <t>Hispanic Heritage Month Committee</t>
  </si>
  <si>
    <t>Hispanics in Health and Medicine</t>
  </si>
  <si>
    <t>Hockey Club</t>
  </si>
  <si>
    <t>Homecoming Executive Committee (HEC)</t>
  </si>
  <si>
    <t>Hong Kong Student Association</t>
  </si>
  <si>
    <t>Honors Student's Association</t>
  </si>
  <si>
    <t>Hui Aloha</t>
  </si>
  <si>
    <t>Human &amp; Social Development Student Association</t>
  </si>
  <si>
    <t>Humans Helping Animals</t>
  </si>
  <si>
    <t>Hurricane Athletic Training Students (HATS)</t>
  </si>
  <si>
    <t>Hurricane Bhangra</t>
  </si>
  <si>
    <t>Hurricane Productions (HP)</t>
  </si>
  <si>
    <t>Hyperion Council</t>
  </si>
  <si>
    <t>IBIS Yearbook</t>
  </si>
  <si>
    <t>Ice Hockey</t>
  </si>
  <si>
    <t>Indian Students Association (ISA)</t>
  </si>
  <si>
    <t>Institute of Electrical and Electronics Engineers (IEEE)</t>
  </si>
  <si>
    <t>Institute of Industrial Engineers (IIE)</t>
  </si>
  <si>
    <t>Interfraternity Council (IFC)</t>
  </si>
  <si>
    <t>InterVarsity Christian Fellowship</t>
  </si>
  <si>
    <t>Iota Tau Alpha Athletic Training Education Honor Society</t>
  </si>
  <si>
    <t>Japanese Student Association</t>
  </si>
  <si>
    <t>KAOS</t>
  </si>
  <si>
    <t>Karate Club</t>
  </si>
  <si>
    <t>Kids &amp; Culture</t>
  </si>
  <si>
    <t>Kiteboarding Club</t>
  </si>
  <si>
    <t>Korean Students Association</t>
  </si>
  <si>
    <t>Lacrosse Club</t>
  </si>
  <si>
    <t>Lambda Theta Alpha</t>
  </si>
  <si>
    <t>Latino Greek Council</t>
  </si>
  <si>
    <t>LINK</t>
  </si>
  <si>
    <t>Literary Society</t>
  </si>
  <si>
    <t>LOCKED</t>
  </si>
  <si>
    <t>Love Your Melon</t>
  </si>
  <si>
    <t>Marine Mammal Rescue Team</t>
  </si>
  <si>
    <t>Mathematics Union (UMMU)</t>
  </si>
  <si>
    <t>Media Managment Association (MMA)</t>
  </si>
  <si>
    <t>Medicine, Education, and Development for Low Income Families Everywhere (MEDLIFE)</t>
  </si>
  <si>
    <t>Men's Basketball Club</t>
  </si>
  <si>
    <t>Men's Lacrosse Team</t>
  </si>
  <si>
    <t>Men's Soccer Club</t>
  </si>
  <si>
    <t>Miami Aviators Club</t>
  </si>
  <si>
    <t>Miami International Outreach</t>
  </si>
  <si>
    <t>Miami International Relations Association</t>
  </si>
  <si>
    <t>Miami Mindfulness</t>
  </si>
  <si>
    <t>Miami Motion</t>
  </si>
  <si>
    <t>Microbiology &amp; Immunology Club</t>
  </si>
  <si>
    <t>Minority Association of Pre-Health Students</t>
  </si>
  <si>
    <t>Minority Women in Medicine</t>
  </si>
  <si>
    <t>Mock Trial</t>
  </si>
  <si>
    <t>Model United Nations</t>
  </si>
  <si>
    <t>Modlab</t>
  </si>
  <si>
    <t>Mortar Board</t>
  </si>
  <si>
    <t>Muggle Quidditch</t>
  </si>
  <si>
    <t>Multicultural Greek Council</t>
  </si>
  <si>
    <t>Multicultural Nursing Students Association</t>
  </si>
  <si>
    <t>Music &amp; Entertainment Industry Student Association</t>
  </si>
  <si>
    <t>Muslim Students of the University of Miami (MSUM)</t>
  </si>
  <si>
    <t>National Association of Black Accountants (NABA)</t>
  </si>
  <si>
    <t>National Broadcasting Society</t>
  </si>
  <si>
    <t>National Gandhi Day of Service</t>
  </si>
  <si>
    <t>National Organization for Women (NOW)</t>
  </si>
  <si>
    <t>National Pan-Hellenic Council (NPHC)</t>
  </si>
  <si>
    <t>National Society of Black Engineers (NSBE)</t>
  </si>
  <si>
    <t>National Society of Collegiate Scholars</t>
  </si>
  <si>
    <t>No Zebras: 'Canes Against Sexual Assault</t>
  </si>
  <si>
    <t>Nu Rho Psi</t>
  </si>
  <si>
    <t>Nursing Student Association</t>
  </si>
  <si>
    <t>Omicron Delta Kappa (ODK)</t>
  </si>
  <si>
    <t>Optom-Eyes</t>
  </si>
  <si>
    <t>Optom-Eyes (Pre-Optometry Club)</t>
  </si>
  <si>
    <t>Organization for Jamaican Unity</t>
  </si>
  <si>
    <t>Orthodox Christian Fellowship</t>
  </si>
  <si>
    <t>oSTEM</t>
  </si>
  <si>
    <t>Panhellenic Association</t>
  </si>
  <si>
    <t>Pen and Sword Society</t>
  </si>
  <si>
    <t>Pencils of Promise</t>
  </si>
  <si>
    <t>Phi Alpha Delta Pre-Law Fraternity</t>
  </si>
  <si>
    <t>Phi Beta Lambda</t>
  </si>
  <si>
    <t>Phi Delta Epsilon</t>
  </si>
  <si>
    <t>Phi Mu Alpha Sinfonia</t>
  </si>
  <si>
    <t>Phi Sigma Pi National Co-Ed Honor Fraternity</t>
  </si>
  <si>
    <t>Photography Club</t>
  </si>
  <si>
    <t>Physical Therapy Students Association</t>
  </si>
  <si>
    <t>Plant Based Canes</t>
  </si>
  <si>
    <t>Polo Club</t>
  </si>
  <si>
    <t>Pre-Black Law Student Association</t>
  </si>
  <si>
    <t>Pre-Veterinary Society</t>
  </si>
  <si>
    <t>Project HEAL</t>
  </si>
  <si>
    <t>Project Sunshine</t>
  </si>
  <si>
    <t>Propeller Club</t>
  </si>
  <si>
    <t>Psi Chi</t>
  </si>
  <si>
    <t>Public Relations Student Society of America (PRSSA)</t>
  </si>
  <si>
    <t>Racquetball Club</t>
  </si>
  <si>
    <t>Random Acts of Kindness (RAK)</t>
  </si>
  <si>
    <t>Rathskeller Advisory Board (RAB)</t>
  </si>
  <si>
    <t>Real Estate Club</t>
  </si>
  <si>
    <t>Relay for Life</t>
  </si>
  <si>
    <t>Rho Rho Rho</t>
  </si>
  <si>
    <t>Rhythm Nation</t>
  </si>
  <si>
    <t>Rock Climbing Club</t>
  </si>
  <si>
    <t>Roots</t>
  </si>
  <si>
    <t>Rowing Club</t>
  </si>
  <si>
    <t>Rugby Football Club</t>
  </si>
  <si>
    <t>Running Club</t>
  </si>
  <si>
    <t>Russian and Eastern European Club</t>
  </si>
  <si>
    <t>Sailing Hurricanes</t>
  </si>
  <si>
    <t>Salsa Craze</t>
  </si>
  <si>
    <t>Saudi Students Association</t>
  </si>
  <si>
    <t>SBA Dean's Advisory Board</t>
  </si>
  <si>
    <t>Scientifica Magazine</t>
  </si>
  <si>
    <t>Scuba Club</t>
  </si>
  <si>
    <t>Secular Humanists, Atheists, and Agnostics for Reason, Knowledge, and Science</t>
  </si>
  <si>
    <t>Sigma Alpha Iota</t>
  </si>
  <si>
    <t>Sigma Gamma Epsilon</t>
  </si>
  <si>
    <t>Sigma Lambda Gamma</t>
  </si>
  <si>
    <t>Sigma Tau Delta</t>
  </si>
  <si>
    <t>Society for the Advancement of Chicanos and Native Americans in Science (SACNAS)</t>
  </si>
  <si>
    <t>Society of Asian Scientists &amp; Engineers (SASE)</t>
  </si>
  <si>
    <t>Society of Composers</t>
  </si>
  <si>
    <t>Society of Hispanic Professional Engineers (SHPE)</t>
  </si>
  <si>
    <t>Society of Physics Students</t>
  </si>
  <si>
    <t>Society of Professional Journalists</t>
  </si>
  <si>
    <t>Society of Women Engineers (SWE)</t>
  </si>
  <si>
    <t>Sociology and Criminology Club</t>
  </si>
  <si>
    <t>SPARK</t>
  </si>
  <si>
    <t>Speak What You Feel</t>
  </si>
  <si>
    <t>Special Olympics</t>
  </si>
  <si>
    <t>SpectrUM</t>
  </si>
  <si>
    <t>Spikeball Club</t>
  </si>
  <si>
    <t>Strong Women, Strong Girls</t>
  </si>
  <si>
    <t>Student Activities Fee Allocation Committee (SAFAC)</t>
  </si>
  <si>
    <t>Student Alumni Ambassadors</t>
  </si>
  <si>
    <t>Student Athletic Advisory Committee</t>
  </si>
  <si>
    <t>Student Government</t>
  </si>
  <si>
    <t>Student Health Advisory Committee (SHAC)</t>
  </si>
  <si>
    <t>Students for Sensible Drug Policy (SSDP)</t>
  </si>
  <si>
    <t>Students for the Exploration &amp; Discovery of Space (SEDS)</t>
  </si>
  <si>
    <t>Students Helping Animals</t>
  </si>
  <si>
    <t>Students Together Ending Poverty (STEP)</t>
  </si>
  <si>
    <t>Surfrider Club</t>
  </si>
  <si>
    <t>Swaggeraas</t>
  </si>
  <si>
    <t>Swimming and Aquatics Club</t>
  </si>
  <si>
    <t>Table Tennis Club</t>
  </si>
  <si>
    <t>Tae Kwon Do Club</t>
  </si>
  <si>
    <t>Tai Chi Club</t>
  </si>
  <si>
    <t>Taiwanese Student Association</t>
  </si>
  <si>
    <t>TAMID: Israel Investment Group</t>
  </si>
  <si>
    <t>Tau Beta Pi</t>
  </si>
  <si>
    <t>Tau Beta Sigma</t>
  </si>
  <si>
    <t>Tedx Umiami</t>
  </si>
  <si>
    <t>Tennis Club</t>
  </si>
  <si>
    <t>Theatre Action Group</t>
  </si>
  <si>
    <t>Transfer Student Association (TSA)</t>
  </si>
  <si>
    <t>Triathlon Club Team (TriCanes)</t>
  </si>
  <si>
    <t>Turkish Student Association</t>
  </si>
  <si>
    <t>U Doodle</t>
  </si>
  <si>
    <t>U Generations</t>
  </si>
  <si>
    <t>U Pup</t>
  </si>
  <si>
    <t>UConnect</t>
  </si>
  <si>
    <t>Ucook</t>
  </si>
  <si>
    <t>UJHoom</t>
  </si>
  <si>
    <t>ULift</t>
  </si>
  <si>
    <t>Ultimate Frisbee Club</t>
  </si>
  <si>
    <t>UMTV</t>
  </si>
  <si>
    <t>Union Venezolana (UNIVEN)</t>
  </si>
  <si>
    <t>Unit 305</t>
  </si>
  <si>
    <t>United Against Infectious Diseases (UAID)</t>
  </si>
  <si>
    <t>United Black Students (UBS)</t>
  </si>
  <si>
    <t>Unity Roundtable</t>
  </si>
  <si>
    <t>University Christian Fellowship (UCF)</t>
  </si>
  <si>
    <t>URecovery</t>
  </si>
  <si>
    <t>US Green Building Council Students (USGBC)</t>
  </si>
  <si>
    <t>USNC-UN Women</t>
  </si>
  <si>
    <t>USport</t>
  </si>
  <si>
    <t>USquash</t>
  </si>
  <si>
    <t>UTECHO</t>
  </si>
  <si>
    <t>UWeightlifting</t>
  </si>
  <si>
    <t>UWho?</t>
  </si>
  <si>
    <t>Veteran Students Organization (VSO)</t>
  </si>
  <si>
    <t>Video Games Club</t>
  </si>
  <si>
    <t>Voices of UM</t>
  </si>
  <si>
    <t>Wakeboard Club</t>
  </si>
  <si>
    <t>Water Polo Club</t>
  </si>
  <si>
    <t>Wishmakers</t>
  </si>
  <si>
    <t>Women in Architecture</t>
  </si>
  <si>
    <t>Women in Business</t>
  </si>
  <si>
    <t>Women's Club Lacrosse</t>
  </si>
  <si>
    <t>Women's Rugby Club</t>
  </si>
  <si>
    <t>Women's Sailing Team</t>
  </si>
  <si>
    <t>Women's Soccer Club</t>
  </si>
  <si>
    <t>Women's Ultimate Frisbee</t>
  </si>
  <si>
    <t>Women's Volleyball Club</t>
  </si>
  <si>
    <t>Wrestling Club</t>
  </si>
  <si>
    <t>Written in My Soul</t>
  </si>
  <si>
    <t>WVUM</t>
  </si>
  <si>
    <t>Yellow Rose Society</t>
  </si>
  <si>
    <t>Young and College Democrats</t>
  </si>
  <si>
    <t>PG008944</t>
  </si>
  <si>
    <t>PG007942</t>
  </si>
  <si>
    <t>PG008938</t>
  </si>
  <si>
    <t>PG008980</t>
  </si>
  <si>
    <t>PG007320</t>
  </si>
  <si>
    <t>PG007593</t>
  </si>
  <si>
    <t>PG007179</t>
  </si>
  <si>
    <t>PG008094</t>
  </si>
  <si>
    <t>PG007173</t>
  </si>
  <si>
    <t>PG007180</t>
  </si>
  <si>
    <t>PG007538</t>
  </si>
  <si>
    <t>PG008571</t>
  </si>
  <si>
    <t>PG007405</t>
  </si>
  <si>
    <t>PG008298</t>
  </si>
  <si>
    <t>PG008538</t>
  </si>
  <si>
    <t>PG007713</t>
  </si>
  <si>
    <t>PG008889</t>
  </si>
  <si>
    <t>PG007918</t>
  </si>
  <si>
    <t>PG007256</t>
  </si>
  <si>
    <t>PG008939</t>
  </si>
  <si>
    <t>PG008940</t>
  </si>
  <si>
    <t>PG007285</t>
  </si>
  <si>
    <t>PG008890</t>
  </si>
  <si>
    <t>PG007514</t>
  </si>
  <si>
    <t>PG008509</t>
  </si>
  <si>
    <t>PG007536</t>
  </si>
  <si>
    <t>PG008664</t>
  </si>
  <si>
    <t>PG007634</t>
  </si>
  <si>
    <t>PG008287</t>
  </si>
  <si>
    <t>PG007515</t>
  </si>
  <si>
    <t>PG007248</t>
  </si>
  <si>
    <t>PG008746</t>
  </si>
  <si>
    <t>PG009015</t>
  </si>
  <si>
    <t>PG008964</t>
  </si>
  <si>
    <t>PG007249</t>
  </si>
  <si>
    <t>PG008838</t>
  </si>
  <si>
    <t>PG008732</t>
  </si>
  <si>
    <t>PG007322</t>
  </si>
  <si>
    <t>PG007319</t>
  </si>
  <si>
    <t>PG007486</t>
  </si>
  <si>
    <t>PG007831</t>
  </si>
  <si>
    <t>PG008924</t>
  </si>
  <si>
    <t>PG007225</t>
  </si>
  <si>
    <t>PG008747</t>
  </si>
  <si>
    <t>PG007413</t>
  </si>
  <si>
    <t>PG008064</t>
  </si>
  <si>
    <t>PG008941</t>
  </si>
  <si>
    <t>PG008978</t>
  </si>
  <si>
    <t>PG007917</t>
  </si>
  <si>
    <t>PG007936</t>
  </si>
  <si>
    <t>PG007616</t>
  </si>
  <si>
    <t>PG007411</t>
  </si>
  <si>
    <t>PG008304</t>
  </si>
  <si>
    <t>PG007351</t>
  </si>
  <si>
    <t>PG008361</t>
  </si>
  <si>
    <t>PG007935</t>
  </si>
  <si>
    <t>PG007339</t>
  </si>
  <si>
    <t>PG007863</t>
  </si>
  <si>
    <t>PG007556</t>
  </si>
  <si>
    <t>PG007274</t>
  </si>
  <si>
    <t>PG008981</t>
  </si>
  <si>
    <t>PG007153</t>
  </si>
  <si>
    <t>PG007431</t>
  </si>
  <si>
    <t>PG007543</t>
  </si>
  <si>
    <t>PG007424</t>
  </si>
  <si>
    <t>PG007901</t>
  </si>
  <si>
    <t>PG007555</t>
  </si>
  <si>
    <t>PG007818</t>
  </si>
  <si>
    <t>PG007330</t>
  </si>
  <si>
    <t>PG007401</t>
  </si>
  <si>
    <t>PG008884</t>
  </si>
  <si>
    <t>PG011424</t>
  </si>
  <si>
    <t>PG007788</t>
  </si>
  <si>
    <t>PG007456</t>
  </si>
  <si>
    <t>PG009005</t>
  </si>
  <si>
    <t>PG008330</t>
  </si>
  <si>
    <t>PG007704</t>
  </si>
  <si>
    <t>PG008455</t>
  </si>
  <si>
    <t>PG008128</t>
  </si>
  <si>
    <t>PG007642</t>
  </si>
  <si>
    <t>PG007181</t>
  </si>
  <si>
    <t>PG007786</t>
  </si>
  <si>
    <t>PG008892</t>
  </si>
  <si>
    <t>PG008572</t>
  </si>
  <si>
    <t>PG008331</t>
  </si>
  <si>
    <t>PG008294</t>
  </si>
  <si>
    <t>PG008925</t>
  </si>
  <si>
    <t>PG007638</t>
  </si>
  <si>
    <t>PG008816</t>
  </si>
  <si>
    <t>PG007318</t>
  </si>
  <si>
    <t>PG007421</t>
  </si>
  <si>
    <t>PG009011</t>
  </si>
  <si>
    <t>PG008597</t>
  </si>
  <si>
    <t>PG007317</t>
  </si>
  <si>
    <t>PG007488</t>
  </si>
  <si>
    <t>PG007182</t>
  </si>
  <si>
    <t>PG008675</t>
  </si>
  <si>
    <t>PG007940</t>
  </si>
  <si>
    <t>PG007655</t>
  </si>
  <si>
    <t>PG008265</t>
  </si>
  <si>
    <t>PG008902</t>
  </si>
  <si>
    <t>PG007703</t>
  </si>
  <si>
    <t>PG007640</t>
  </si>
  <si>
    <t>PG007403</t>
  </si>
  <si>
    <t>PG008292</t>
  </si>
  <si>
    <t>PG008086</t>
  </si>
  <si>
    <t>PG008364</t>
  </si>
  <si>
    <t>PG008537</t>
  </si>
  <si>
    <t>PG007505</t>
  </si>
  <si>
    <t>PG007345</t>
  </si>
  <si>
    <t>PG007316</t>
  </si>
  <si>
    <t>PG008900</t>
  </si>
  <si>
    <t>PG008917</t>
  </si>
  <si>
    <t>PG007428</t>
  </si>
  <si>
    <t>PG008365</t>
  </si>
  <si>
    <t>PG007859</t>
  </si>
  <si>
    <t>PG011520</t>
  </si>
  <si>
    <t>PG008377</t>
  </si>
  <si>
    <t>PG007154</t>
  </si>
  <si>
    <t>PG007236</t>
  </si>
  <si>
    <t>PG007937</t>
  </si>
  <si>
    <t>PG011371</t>
  </si>
  <si>
    <t>PG008380</t>
  </si>
  <si>
    <t>PG007281</t>
  </si>
  <si>
    <t>PG007346</t>
  </si>
  <si>
    <t>PG007895</t>
  </si>
  <si>
    <t>PG007252</t>
  </si>
  <si>
    <t>PG007507</t>
  </si>
  <si>
    <t>PG007554</t>
  </si>
  <si>
    <t>PG011367</t>
  </si>
  <si>
    <t>PG008333</t>
  </si>
  <si>
    <t>PG007313</t>
  </si>
  <si>
    <t>PG008841</t>
  </si>
  <si>
    <t>PG007149</t>
  </si>
  <si>
    <t>PG007183</t>
  </si>
  <si>
    <t>PG009025</t>
  </si>
  <si>
    <t>PG007353</t>
  </si>
  <si>
    <t>PG007618</t>
  </si>
  <si>
    <t>PG008468</t>
  </si>
  <si>
    <t>PG008965</t>
  </si>
  <si>
    <t>PG007315</t>
  </si>
  <si>
    <t>PG007419</t>
  </si>
  <si>
    <t>PG007829</t>
  </si>
  <si>
    <t>PG007633</t>
  </si>
  <si>
    <t>PG007321</t>
  </si>
  <si>
    <t>PG007293</t>
  </si>
  <si>
    <t>PG008893</t>
  </si>
  <si>
    <t>PG008366</t>
  </si>
  <si>
    <t>PG008740</t>
  </si>
  <si>
    <t>PG007150</t>
  </si>
  <si>
    <t>PG008467</t>
  </si>
  <si>
    <t>PG007383</t>
  </si>
  <si>
    <t>PG007861</t>
  </si>
  <si>
    <t>PG008293</t>
  </si>
  <si>
    <t>PG007489</t>
  </si>
  <si>
    <t>PG007314</t>
  </si>
  <si>
    <t>PG011512</t>
  </si>
  <si>
    <t>PG007396</t>
  </si>
  <si>
    <t>PG011527</t>
  </si>
  <si>
    <t>PG008329</t>
  </si>
  <si>
    <t>PG007594</t>
  </si>
  <si>
    <t>PG007511</t>
  </si>
  <si>
    <t>PG007151</t>
  </si>
  <si>
    <t>PG007407</t>
  </si>
  <si>
    <t>PG007513</t>
  </si>
  <si>
    <t>PG007443</t>
  </si>
  <si>
    <t>PG008748</t>
  </si>
  <si>
    <t>PG007774</t>
  </si>
  <si>
    <t>PG007787</t>
  </si>
  <si>
    <t>PG007224</t>
  </si>
  <si>
    <t>PG007152</t>
  </si>
  <si>
    <t>PG007348</t>
  </si>
  <si>
    <t>PG007866</t>
  </si>
  <si>
    <t>PG007349</t>
  </si>
  <si>
    <t>PG007546</t>
  </si>
  <si>
    <t>PG008296</t>
  </si>
  <si>
    <t>PG011479</t>
  </si>
  <si>
    <t>PG008918</t>
  </si>
  <si>
    <t>PG007326</t>
  </si>
  <si>
    <t>PG007639</t>
  </si>
  <si>
    <t>PG007525</t>
  </si>
  <si>
    <t>PG007432</t>
  </si>
  <si>
    <t>PG007416</t>
  </si>
  <si>
    <t>PG007746</t>
  </si>
  <si>
    <t>PG009018</t>
  </si>
  <si>
    <t>PG007740</t>
  </si>
  <si>
    <t>PG008703</t>
  </si>
  <si>
    <t>PG009023</t>
  </si>
  <si>
    <t>PG008452</t>
  </si>
  <si>
    <t>PG008598</t>
  </si>
  <si>
    <t>PG008842</t>
  </si>
  <si>
    <t>PG007277</t>
  </si>
  <si>
    <t>PG007775</t>
  </si>
  <si>
    <t>PG007833</t>
  </si>
  <si>
    <t>PG007697</t>
  </si>
  <si>
    <t>PG007341</t>
  </si>
  <si>
    <t>PG007637</t>
  </si>
  <si>
    <t>PG011549</t>
  </si>
  <si>
    <t>PG008093</t>
  </si>
  <si>
    <t>PG008473</t>
  </si>
  <si>
    <t>PG007430</t>
  </si>
  <si>
    <t>PG008286</t>
  </si>
  <si>
    <t>PG007325</t>
  </si>
  <si>
    <t>PG008315</t>
  </si>
  <si>
    <t>PG007278</t>
  </si>
  <si>
    <t>PG008967</t>
  </si>
  <si>
    <t>PG007535</t>
  </si>
  <si>
    <t>PG008295</t>
  </si>
  <si>
    <t>PG007705</t>
  </si>
  <si>
    <t>PG007526</t>
  </si>
  <si>
    <t>PG008139</t>
  </si>
  <si>
    <t>PG007245</t>
  </si>
  <si>
    <t>PG011515</t>
  </si>
  <si>
    <t>PG007312</t>
  </si>
  <si>
    <t>PG007743</t>
  </si>
  <si>
    <t>PG007941</t>
  </si>
  <si>
    <t>PG007309</t>
  </si>
  <si>
    <t>PG007406</t>
  </si>
  <si>
    <t>PG007854</t>
  </si>
  <si>
    <t>PG008332</t>
  </si>
  <si>
    <t>PG008469</t>
  </si>
  <si>
    <t>PG007307</t>
  </si>
  <si>
    <t>PG007715</t>
  </si>
  <si>
    <t>PG011523</t>
  </si>
  <si>
    <t>PG007160</t>
  </si>
  <si>
    <t>PG007429</t>
  </si>
  <si>
    <t>PG008548</t>
  </si>
  <si>
    <t>PG008682</t>
  </si>
  <si>
    <t>PG008327</t>
  </si>
  <si>
    <t>PG007435</t>
  </si>
  <si>
    <t>PG007185</t>
  </si>
  <si>
    <t>PG008062</t>
  </si>
  <si>
    <t>PG007262</t>
  </si>
  <si>
    <t>PG008968</t>
  </si>
  <si>
    <t>PG008456</t>
  </si>
  <si>
    <t>PG007483</t>
  </si>
  <si>
    <t>PG008663</t>
  </si>
  <si>
    <t>PG007342</t>
  </si>
  <si>
    <t>PG007404</t>
  </si>
  <si>
    <t>PG008640</t>
  </si>
  <si>
    <t>PG009020</t>
  </si>
  <si>
    <t>PG008666</t>
  </si>
  <si>
    <t>PG008674</t>
  </si>
  <si>
    <t>PG011375</t>
  </si>
  <si>
    <t>PG007860</t>
  </si>
  <si>
    <t>PG007332</t>
  </si>
  <si>
    <t>PG007828</t>
  </si>
  <si>
    <t>PG008966</t>
  </si>
  <si>
    <t>PG007282</t>
  </si>
  <si>
    <t>PG007423</t>
  </si>
  <si>
    <t>PG007420</t>
  </si>
  <si>
    <t>PG007311</t>
  </si>
  <si>
    <t>PG007304</t>
  </si>
  <si>
    <t>PG007877</t>
  </si>
  <si>
    <t>PG011580</t>
  </si>
  <si>
    <t>PG011490</t>
  </si>
  <si>
    <t>PG007916</t>
  </si>
  <si>
    <t>PG008360</t>
  </si>
  <si>
    <t>PG008328</t>
  </si>
  <si>
    <t>PG007310</t>
  </si>
  <si>
    <t>PG008599</t>
  </si>
  <si>
    <t>PG008368</t>
  </si>
  <si>
    <t>PG007398</t>
  </si>
  <si>
    <t>PG008669</t>
  </si>
  <si>
    <t>PG007938</t>
  </si>
  <si>
    <t>PG007340</t>
  </si>
  <si>
    <t>PG008609</t>
  </si>
  <si>
    <t>PG007344</t>
  </si>
  <si>
    <t>PG008549</t>
  </si>
  <si>
    <t>PG008326</t>
  </si>
  <si>
    <t>PG008367</t>
  </si>
  <si>
    <t>PG007308</t>
  </si>
  <si>
    <t>PG007790</t>
  </si>
  <si>
    <t>PG007487</t>
  </si>
  <si>
    <t>PG011522</t>
  </si>
  <si>
    <t>PG007592</t>
  </si>
  <si>
    <t>PG011380</t>
  </si>
  <si>
    <t>PG008527</t>
  </si>
  <si>
    <t>PG007251</t>
  </si>
  <si>
    <t>PG008608</t>
  </si>
  <si>
    <t>PG007574</t>
  </si>
  <si>
    <t>PG008376</t>
  </si>
  <si>
    <t>PG007565</t>
  </si>
  <si>
    <t>PG008375</t>
  </si>
  <si>
    <t>PG008590</t>
  </si>
  <si>
    <t>PG008362</t>
  </si>
  <si>
    <t>PG008285</t>
  </si>
  <si>
    <t>PG007934</t>
  </si>
  <si>
    <t>PG008069</t>
  </si>
  <si>
    <t>PG008471</t>
  </si>
  <si>
    <t>PG007163</t>
  </si>
  <si>
    <t>PG007412</t>
  </si>
  <si>
    <t>PG007714</t>
  </si>
  <si>
    <t>PG011525</t>
  </si>
  <si>
    <t>PG008297</t>
  </si>
  <si>
    <t>PG011551</t>
  </si>
  <si>
    <t>PG007558</t>
  </si>
  <si>
    <t>PG007820</t>
  </si>
  <si>
    <t>PG007305</t>
  </si>
  <si>
    <t>PG007716</t>
  </si>
  <si>
    <t>PG007306</t>
  </si>
  <si>
    <t>PG008063</t>
  </si>
  <si>
    <t>PG011517</t>
  </si>
  <si>
    <t>PG008919</t>
  </si>
  <si>
    <t>PG007352</t>
  </si>
  <si>
    <t>Organization</t>
  </si>
  <si>
    <t>Program ID Database</t>
  </si>
  <si>
    <t>SAFAC Program ID</t>
  </si>
  <si>
    <t>Planet Kreyol - Haitian Student Organization (HSO)</t>
  </si>
  <si>
    <t>PG011487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</si>
</sst>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quot;$&quot;#,##0.000"/>
    <numFmt numFmtId="167" formatCode="\(###\)\ ###\-####"/>
  </numFmts>
  <fonts count="30">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30"/>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5"/>
      <color rgb="FFFF0000"/>
      <name val="Century Gothic"/>
      <family val="1"/>
    </font>
    <font>
      <sz val="25"/>
      <color rgb="FF006411"/>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9">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0">
    <xf numFmtId="0" fontId="0" fillId="0" borderId="0" xfId="0"/>
    <xf numFmtId="0" fontId="3" fillId="0" borderId="0" xfId="0" applyFont="1"/>
    <xf numFmtId="0" fontId="7" fillId="0" borderId="0" xfId="0" applyFont="1"/>
    <xf numFmtId="0" fontId="3" fillId="0" borderId="0" xfId="0" applyFont="1" applyAlignment="1">
      <alignment horizontal="center"/>
    </xf>
    <xf numFmtId="0" fontId="3" fillId="0" borderId="1" xfId="0" applyFont="1" applyBorder="1"/>
    <xf numFmtId="0" fontId="14" fillId="0" borderId="0" xfId="0" applyFont="1" applyAlignment="1">
      <alignment horizontal="center" vertical="top"/>
    </xf>
    <xf numFmtId="49" fontId="3" fillId="0" borderId="0" xfId="0" applyNumberFormat="1" applyFont="1"/>
    <xf numFmtId="49" fontId="13" fillId="0" borderId="0" xfId="0" applyNumberFormat="1" applyFont="1"/>
    <xf numFmtId="49" fontId="11" fillId="0" borderId="0" xfId="0" applyNumberFormat="1" applyFont="1" applyAlignment="1">
      <alignment horizontal="left"/>
    </xf>
    <xf numFmtId="49" fontId="10" fillId="0" borderId="0" xfId="0" applyNumberFormat="1" applyFont="1" applyAlignment="1">
      <alignment horizontal="left"/>
    </xf>
    <xf numFmtId="0" fontId="6" fillId="0" borderId="0" xfId="0" applyNumberFormat="1" applyFont="1" applyBorder="1" applyAlignment="1">
      <alignment horizontal="left"/>
    </xf>
    <xf numFmtId="0" fontId="3" fillId="0" borderId="0" xfId="0" applyFont="1" applyAlignment="1">
      <alignment vertical="center"/>
    </xf>
    <xf numFmtId="49" fontId="11" fillId="0" borderId="0" xfId="0" applyNumberFormat="1" applyFont="1" applyBorder="1" applyAlignment="1" applyProtection="1">
      <alignment horizontal="center"/>
      <protection locked="0"/>
    </xf>
    <xf numFmtId="0" fontId="12" fillId="0" borderId="0" xfId="0" applyNumberFormat="1" applyFont="1" applyAlignment="1">
      <alignment horizontal="center" vertical="center" wrapText="1"/>
    </xf>
    <xf numFmtId="0" fontId="12" fillId="0" borderId="0" xfId="0" applyNumberFormat="1" applyFont="1" applyAlignment="1">
      <alignment horizontal="left" vertical="center" wrapText="1"/>
    </xf>
    <xf numFmtId="164" fontId="12" fillId="2" borderId="0" xfId="1" applyNumberFormat="1" applyFont="1" applyFill="1" applyAlignment="1">
      <alignment horizontal="center" vertical="center" wrapText="1"/>
    </xf>
    <xf numFmtId="164" fontId="12" fillId="0" borderId="0" xfId="0" applyNumberFormat="1" applyFont="1" applyAlignment="1">
      <alignment horizontal="center" vertical="center" wrapText="1"/>
    </xf>
    <xf numFmtId="164" fontId="12" fillId="2" borderId="0" xfId="0" applyNumberFormat="1" applyFont="1" applyFill="1" applyAlignment="1">
      <alignment horizontal="center" vertical="center" wrapText="1"/>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65" fontId="3" fillId="0" borderId="0" xfId="0" applyNumberFormat="1" applyFont="1" applyFill="1" applyAlignment="1">
      <alignment horizontal="center"/>
    </xf>
    <xf numFmtId="0" fontId="16"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0" fontId="17" fillId="0" borderId="0" xfId="0" applyFont="1" applyAlignment="1">
      <alignment horizontal="center" vertical="center"/>
    </xf>
    <xf numFmtId="0" fontId="3" fillId="0" borderId="0" xfId="0" applyNumberFormat="1" applyFont="1" applyAlignment="1" applyProtection="1">
      <alignment horizontal="center"/>
      <protection locked="0"/>
    </xf>
    <xf numFmtId="0" fontId="3" fillId="0" borderId="0" xfId="0" applyNumberFormat="1"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5" fillId="0" borderId="0" xfId="0" applyFont="1" applyAlignment="1">
      <alignment vertical="center"/>
    </xf>
    <xf numFmtId="165" fontId="25" fillId="0" borderId="0" xfId="0" applyNumberFormat="1" applyFont="1" applyAlignment="1">
      <alignment horizontal="center" vertical="center"/>
    </xf>
    <xf numFmtId="0" fontId="25" fillId="0" borderId="0" xfId="0" applyFont="1"/>
    <xf numFmtId="164" fontId="3" fillId="0" borderId="0" xfId="0" applyNumberFormat="1" applyFont="1" applyAlignment="1" applyProtection="1">
      <alignment horizontal="right" indent="1"/>
      <protection locked="0"/>
    </xf>
    <xf numFmtId="164" fontId="15" fillId="2" borderId="0" xfId="0" applyNumberFormat="1" applyFont="1" applyFill="1" applyAlignment="1">
      <alignment horizontal="right" indent="1"/>
    </xf>
    <xf numFmtId="164" fontId="12" fillId="2" borderId="0" xfId="0" applyNumberFormat="1" applyFont="1" applyFill="1" applyAlignment="1">
      <alignment horizontal="right" indent="1"/>
    </xf>
    <xf numFmtId="0" fontId="3" fillId="0" borderId="0" xfId="0" applyFont="1" applyAlignment="1">
      <alignment horizontal="center"/>
    </xf>
    <xf numFmtId="0" fontId="6" fillId="0" borderId="0" xfId="0" applyNumberFormat="1" applyFont="1" applyBorder="1" applyAlignment="1">
      <alignment horizontal="center"/>
    </xf>
    <xf numFmtId="0" fontId="11" fillId="0" borderId="0" xfId="0" applyNumberFormat="1" applyFont="1" applyBorder="1" applyAlignment="1" applyProtection="1">
      <alignment horizontal="center"/>
      <protection locked="0"/>
    </xf>
    <xf numFmtId="0" fontId="22" fillId="0" borderId="0" xfId="0" applyNumberFormat="1" applyFont="1" applyAlignment="1">
      <alignment vertical="center" wrapText="1"/>
    </xf>
    <xf numFmtId="0" fontId="13" fillId="0" borderId="0" xfId="0" applyNumberFormat="1" applyFont="1" applyAlignment="1">
      <alignment vertical="center"/>
    </xf>
    <xf numFmtId="0" fontId="3" fillId="0" borderId="0" xfId="0" applyNumberFormat="1" applyFont="1" applyAlignment="1" applyProtection="1">
      <alignment vertical="center" wrapText="1"/>
      <protection locked="0"/>
    </xf>
    <xf numFmtId="0" fontId="12" fillId="2" borderId="0" xfId="0" applyNumberFormat="1" applyFont="1" applyFill="1" applyAlignment="1">
      <alignment horizontal="center" vertical="center" wrapText="1"/>
    </xf>
    <xf numFmtId="0" fontId="3" fillId="2" borderId="0" xfId="0" applyFont="1" applyFill="1" applyAlignment="1" applyProtection="1">
      <alignment horizontal="center"/>
      <protection locked="0"/>
    </xf>
    <xf numFmtId="0" fontId="3" fillId="2" borderId="0" xfId="0" applyNumberFormat="1" applyFont="1" applyFill="1" applyAlignment="1" applyProtection="1">
      <alignment horizontal="center"/>
    </xf>
    <xf numFmtId="0" fontId="15" fillId="0" borderId="0" xfId="0" applyNumberFormat="1" applyFont="1" applyAlignment="1" applyProtection="1">
      <alignment vertical="center" wrapText="1"/>
    </xf>
    <xf numFmtId="0" fontId="25" fillId="0" borderId="0" xfId="0" applyFont="1" applyAlignment="1">
      <alignment horizontal="center" vertical="center"/>
    </xf>
    <xf numFmtId="165" fontId="26" fillId="0" borderId="0" xfId="0" applyNumberFormat="1" applyFont="1" applyAlignment="1">
      <alignment horizontal="center"/>
    </xf>
    <xf numFmtId="0" fontId="12" fillId="2" borderId="0" xfId="1" applyNumberFormat="1" applyFont="1" applyFill="1" applyAlignment="1">
      <alignment horizontal="center" vertical="center" wrapText="1"/>
    </xf>
    <xf numFmtId="0" fontId="12" fillId="2" borderId="0" xfId="0" applyNumberFormat="1" applyFont="1" applyFill="1" applyAlignment="1">
      <alignment horizontal="center"/>
    </xf>
    <xf numFmtId="164" fontId="25"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13" fillId="0" borderId="0" xfId="0" applyFont="1" applyAlignment="1">
      <alignment horizontal="center"/>
    </xf>
    <xf numFmtId="0" fontId="3" fillId="0" borderId="0" xfId="0" applyFont="1" applyProtection="1"/>
    <xf numFmtId="0" fontId="6" fillId="0" borderId="2" xfId="0" applyNumberFormat="1" applyFont="1" applyBorder="1" applyAlignment="1" applyProtection="1">
      <alignment vertical="center"/>
    </xf>
    <xf numFmtId="0" fontId="12" fillId="0" borderId="0" xfId="0" applyNumberFormat="1" applyFont="1" applyAlignment="1" applyProtection="1">
      <alignment horizontal="center" vertical="center" wrapText="1"/>
    </xf>
    <xf numFmtId="0" fontId="12" fillId="0" borderId="0" xfId="0" applyNumberFormat="1" applyFont="1" applyAlignment="1" applyProtection="1">
      <alignment horizontal="left" vertical="center" wrapText="1"/>
    </xf>
    <xf numFmtId="164" fontId="12" fillId="2" borderId="0" xfId="0" applyNumberFormat="1" applyFont="1" applyFill="1" applyAlignment="1" applyProtection="1">
      <alignment horizontal="center" vertical="center" wrapText="1"/>
    </xf>
    <xf numFmtId="164" fontId="12" fillId="2" borderId="0" xfId="6" applyNumberFormat="1" applyFont="1" applyFill="1" applyAlignment="1" applyProtection="1">
      <alignment horizontal="center" vertical="center" wrapText="1"/>
    </xf>
    <xf numFmtId="0" fontId="3" fillId="0" borderId="0" xfId="0" applyNumberFormat="1" applyFont="1" applyProtection="1"/>
    <xf numFmtId="164" fontId="15" fillId="2" borderId="0" xfId="0" applyNumberFormat="1" applyFont="1" applyFill="1" applyAlignment="1" applyProtection="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pplyProtection="1">
      <alignment horizontal="right" indent="1"/>
    </xf>
    <xf numFmtId="0" fontId="3" fillId="0" borderId="0" xfId="0" applyFont="1" applyAlignment="1" applyProtection="1">
      <alignment horizontal="center"/>
    </xf>
    <xf numFmtId="0" fontId="3" fillId="0" borderId="0" xfId="0" applyNumberFormat="1" applyFont="1" applyAlignment="1" applyProtection="1">
      <alignment horizontal="center"/>
    </xf>
    <xf numFmtId="0" fontId="3" fillId="0" borderId="0" xfId="0" applyFont="1" applyAlignment="1">
      <alignment horizontal="center"/>
    </xf>
    <xf numFmtId="164" fontId="24" fillId="0" borderId="0" xfId="1" applyNumberFormat="1" applyFont="1" applyAlignment="1">
      <alignment horizontal="center" vertical="center"/>
    </xf>
    <xf numFmtId="167" fontId="11" fillId="0" borderId="0" xfId="0" applyNumberFormat="1" applyFont="1" applyBorder="1" applyAlignment="1" applyProtection="1">
      <alignment horizontal="center"/>
      <protection locked="0"/>
    </xf>
    <xf numFmtId="0" fontId="3" fillId="0" borderId="0" xfId="0" applyFont="1" applyAlignment="1">
      <alignment horizontal="center"/>
    </xf>
    <xf numFmtId="0" fontId="3" fillId="0" borderId="0" xfId="0" applyFont="1" applyAlignment="1"/>
    <xf numFmtId="0" fontId="3" fillId="0" borderId="0" xfId="0" applyFont="1" applyBorder="1" applyAlignment="1"/>
    <xf numFmtId="0" fontId="28" fillId="0" borderId="0" xfId="0" applyFont="1" applyBorder="1" applyAlignment="1" applyProtection="1">
      <protection locked="0"/>
    </xf>
    <xf numFmtId="0" fontId="3" fillId="0" borderId="0" xfId="0" applyFont="1" applyFill="1" applyBorder="1" applyAlignment="1"/>
    <xf numFmtId="0" fontId="0" fillId="0" borderId="0" xfId="0" applyAlignment="1">
      <alignment horizontal="center"/>
    </xf>
    <xf numFmtId="0" fontId="19" fillId="0" borderId="0" xfId="0" applyFont="1"/>
    <xf numFmtId="0" fontId="29" fillId="0" borderId="0" xfId="0" applyFont="1" applyAlignment="1">
      <alignment vertical="center"/>
    </xf>
    <xf numFmtId="0" fontId="29" fillId="0" borderId="0" xfId="0" applyFont="1" applyAlignment="1">
      <alignment horizontal="center" vertical="center"/>
    </xf>
    <xf numFmtId="0" fontId="27" fillId="0" borderId="0" xfId="0" applyFont="1"/>
    <xf numFmtId="0" fontId="19"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horizontal="center" vertical="center" wrapText="1"/>
    </xf>
    <xf numFmtId="0" fontId="3" fillId="0" borderId="0" xfId="0" applyFont="1" applyAlignment="1">
      <alignment horizontal="center" vertical="center"/>
    </xf>
    <xf numFmtId="0" fontId="21" fillId="0" borderId="0" xfId="0" applyFont="1" applyAlignment="1">
      <alignment horizontal="center" vertical="top"/>
    </xf>
    <xf numFmtId="0" fontId="20" fillId="0" borderId="0" xfId="0" applyFont="1" applyAlignment="1">
      <alignment horizontal="center"/>
    </xf>
    <xf numFmtId="49" fontId="9" fillId="0" borderId="0" xfId="0" applyNumberFormat="1" applyFont="1" applyBorder="1" applyAlignment="1" applyProtection="1">
      <alignment horizontal="center"/>
      <protection locked="0"/>
    </xf>
    <xf numFmtId="0" fontId="6" fillId="0" borderId="0" xfId="0" applyNumberFormat="1" applyFont="1" applyBorder="1" applyAlignment="1">
      <alignment horizontal="center"/>
    </xf>
    <xf numFmtId="0" fontId="11" fillId="0" borderId="0" xfId="0" applyNumberFormat="1" applyFont="1" applyBorder="1" applyAlignment="1" applyProtection="1">
      <alignment horizontal="center"/>
    </xf>
    <xf numFmtId="164" fontId="23" fillId="0" borderId="0" xfId="1" applyNumberFormat="1" applyFont="1" applyAlignment="1">
      <alignment horizontal="center" vertical="center"/>
    </xf>
    <xf numFmtId="0" fontId="13" fillId="0" borderId="0" xfId="0" applyFont="1" applyAlignment="1">
      <alignment horizontal="center"/>
    </xf>
    <xf numFmtId="164" fontId="24" fillId="0" borderId="0" xfId="1" applyNumberFormat="1" applyFont="1" applyAlignment="1">
      <alignment horizontal="center" vertical="top"/>
    </xf>
    <xf numFmtId="0" fontId="3" fillId="0" borderId="0" xfId="0" applyFont="1" applyAlignment="1">
      <alignment horizontal="center"/>
    </xf>
    <xf numFmtId="164" fontId="23" fillId="0" borderId="0" xfId="1" applyNumberFormat="1" applyFont="1" applyAlignment="1">
      <alignment horizontal="center" vertical="top"/>
    </xf>
    <xf numFmtId="0" fontId="22" fillId="0" borderId="0" xfId="0" applyNumberFormat="1" applyFont="1" applyAlignment="1">
      <alignment horizontal="center" vertical="center" wrapText="1"/>
    </xf>
    <xf numFmtId="0" fontId="13" fillId="0" borderId="0" xfId="0" applyNumberFormat="1" applyFont="1" applyAlignment="1">
      <alignment horizontal="center" vertical="center"/>
    </xf>
    <xf numFmtId="0" fontId="3" fillId="0" borderId="0" xfId="0" applyNumberFormat="1" applyFont="1" applyAlignment="1" applyProtection="1">
      <alignment horizontal="center" vertical="center" wrapText="1"/>
      <protection locked="0"/>
    </xf>
    <xf numFmtId="0" fontId="18" fillId="0" borderId="0" xfId="0" applyNumberFormat="1" applyFont="1" applyAlignment="1" applyProtection="1">
      <alignment horizontal="center" vertical="center" wrapText="1"/>
    </xf>
    <xf numFmtId="0" fontId="22" fillId="0" borderId="0" xfId="0" applyNumberFormat="1" applyFont="1" applyAlignment="1" applyProtection="1">
      <alignment horizontal="center" vertical="center" wrapText="1"/>
    </xf>
    <xf numFmtId="0" fontId="13"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left" vertical="center"/>
    </xf>
    <xf numFmtId="6" fontId="3" fillId="2" borderId="0" xfId="0" applyNumberFormat="1" applyFont="1" applyFill="1" applyAlignment="1" applyProtection="1">
      <alignment horizontal="left" vertical="top" wrapText="1"/>
      <protection locked="0"/>
    </xf>
  </cellXfs>
  <cellStyles count="9">
    <cellStyle name="Currency" xfId="1" builtinId="4"/>
    <cellStyle name="Currency 2" xfId="6" xr:uid="{00000000-0005-0000-0000-000001000000}"/>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2">
    <dxf>
      <fill>
        <patternFill>
          <bgColor theme="7" tint="0.79998168889431442"/>
        </patternFill>
      </fill>
    </dxf>
    <dxf>
      <fill>
        <patternFill>
          <bgColor theme="7" tint="0.79998168889431442"/>
        </patternFill>
      </fill>
    </dxf>
  </dxfs>
  <tableStyles count="0" defaultTableStyle="TableStyleMedium9" defaultPivotStyle="PivotStyleMedium7"/>
  <colors>
    <mruColors>
      <color rgb="FF006411"/>
      <color rgb="FF0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25400</xdr:colOff>
      <xdr:row>1</xdr:row>
      <xdr:rowOff>1140096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4900" cy="2283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workbookViewId="0">
      <selection sqref="A1:B1"/>
    </sheetView>
  </sheetViews>
  <sheetFormatPr baseColWidth="10" defaultColWidth="0" defaultRowHeight="16" zeroHeight="1"/>
  <cols>
    <col min="1" max="1" width="10.83203125" style="18" customWidth="1"/>
    <col min="2" max="2" width="120.83203125" style="23" customWidth="1"/>
    <col min="3" max="4" width="0" style="1" hidden="1" customWidth="1"/>
    <col min="5" max="16384" width="10.83203125" style="1" hidden="1"/>
  </cols>
  <sheetData>
    <row r="1" spans="1:4" ht="65" customHeight="1">
      <c r="A1" s="78" t="s">
        <v>31</v>
      </c>
      <c r="B1" s="78"/>
      <c r="C1" s="22"/>
      <c r="D1" s="22"/>
    </row>
    <row r="2" spans="1:4" ht="70" customHeight="1">
      <c r="A2" s="79" t="s">
        <v>14</v>
      </c>
      <c r="B2" s="79"/>
      <c r="C2" s="22"/>
      <c r="D2" s="22"/>
    </row>
    <row r="3" spans="1:4" ht="40" customHeight="1">
      <c r="A3" s="80" t="s">
        <v>68</v>
      </c>
      <c r="B3" s="80"/>
      <c r="C3" s="22"/>
      <c r="D3" s="22"/>
    </row>
    <row r="4" spans="1:4" s="11" customFormat="1" ht="60" customHeight="1">
      <c r="A4" s="25">
        <v>1</v>
      </c>
      <c r="B4" s="24" t="s">
        <v>12</v>
      </c>
    </row>
    <row r="5" spans="1:4" s="11" customFormat="1" ht="60" customHeight="1">
      <c r="A5" s="25">
        <v>2</v>
      </c>
      <c r="B5" s="24" t="s">
        <v>40</v>
      </c>
    </row>
    <row r="6" spans="1:4" s="11" customFormat="1" ht="60" customHeight="1">
      <c r="A6" s="25">
        <v>3</v>
      </c>
      <c r="B6" s="24" t="s">
        <v>69</v>
      </c>
    </row>
    <row r="7" spans="1:4" s="11" customFormat="1" ht="60" customHeight="1">
      <c r="A7" s="25">
        <v>4</v>
      </c>
      <c r="B7" s="24" t="s">
        <v>35</v>
      </c>
    </row>
    <row r="8" spans="1:4" s="11" customFormat="1" ht="60" customHeight="1">
      <c r="A8" s="25">
        <v>5</v>
      </c>
      <c r="B8" s="24" t="s">
        <v>13</v>
      </c>
    </row>
    <row r="9" spans="1:4" s="11" customFormat="1" ht="60" customHeight="1">
      <c r="A9" s="25">
        <v>6</v>
      </c>
      <c r="B9" s="24" t="s">
        <v>36</v>
      </c>
    </row>
    <row r="10" spans="1:4" s="11" customFormat="1" ht="60" customHeight="1">
      <c r="A10" s="25">
        <v>7</v>
      </c>
      <c r="B10" s="24" t="s">
        <v>15</v>
      </c>
    </row>
    <row r="11" spans="1:4" ht="60" customHeight="1">
      <c r="A11" s="25">
        <v>8</v>
      </c>
      <c r="B11" s="24" t="s">
        <v>16</v>
      </c>
    </row>
    <row r="12" spans="1:4" hidden="1"/>
  </sheetData>
  <sheetProtection algorithmName="SHA-512" hashValue="FAGCkEQfJsZlTghBYrSbhMyjJesgb1jqLNfY9p3QF9BFcKYOCRd1YyLUspiRFy9tkXywxfGBspNteH7uf6vlvA==" saltValue="TV30yq+FFlHCNO4NU9HcnA=="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showGridLines="0" tabSelected="1" workbookViewId="0">
      <selection activeCell="A4" sqref="A4:C4"/>
    </sheetView>
  </sheetViews>
  <sheetFormatPr baseColWidth="10" defaultColWidth="0" defaultRowHeight="16" zeroHeight="1"/>
  <cols>
    <col min="1" max="2" width="30.83203125" style="1" customWidth="1"/>
    <col min="3" max="3" width="60.83203125" style="1" customWidth="1"/>
    <col min="4" max="16384" width="10.83203125" style="1" hidden="1"/>
  </cols>
  <sheetData>
    <row r="1" spans="1:3" ht="90" customHeight="1">
      <c r="A1" s="90"/>
      <c r="B1" s="83" t="s">
        <v>72</v>
      </c>
      <c r="C1" s="83"/>
    </row>
    <row r="2" spans="1:3" ht="90" customHeight="1">
      <c r="A2" s="90"/>
      <c r="B2" s="82" t="s">
        <v>71</v>
      </c>
      <c r="C2" s="82"/>
    </row>
    <row r="3" spans="1:3" ht="15" customHeight="1">
      <c r="A3" s="3"/>
      <c r="B3" s="5"/>
      <c r="C3" s="5"/>
    </row>
    <row r="4" spans="1:3" s="6" customFormat="1" ht="50" customHeight="1">
      <c r="A4" s="84"/>
      <c r="B4" s="84"/>
      <c r="C4" s="84"/>
    </row>
    <row r="5" spans="1:3" s="6" customFormat="1" ht="15" customHeight="1">
      <c r="A5" s="85" t="s">
        <v>0</v>
      </c>
      <c r="B5" s="85"/>
      <c r="C5" s="85"/>
    </row>
    <row r="6" spans="1:3" s="7" customFormat="1" ht="25" customHeight="1">
      <c r="A6" s="86" t="str">
        <f>IF(A4="","",IF(VLOOKUP(A4,Database!$A3:$B$400,2,0)="","**No Program ID available, contact Kelly Hui**",VLOOKUP(A4,Database!$A3:$B$400,2,0)))</f>
        <v/>
      </c>
      <c r="B6" s="86"/>
      <c r="C6" s="38"/>
    </row>
    <row r="7" spans="1:3" s="6" customFormat="1" ht="15" customHeight="1">
      <c r="A7" s="85" t="s">
        <v>39</v>
      </c>
      <c r="B7" s="85"/>
      <c r="C7" s="37" t="s">
        <v>1</v>
      </c>
    </row>
    <row r="8" spans="1:3" s="8" customFormat="1" ht="25" customHeight="1">
      <c r="A8" s="38"/>
      <c r="B8" s="67"/>
      <c r="C8" s="12"/>
    </row>
    <row r="9" spans="1:3" s="7" customFormat="1" ht="15" customHeight="1">
      <c r="A9" s="37" t="s">
        <v>17</v>
      </c>
      <c r="B9" s="37" t="s">
        <v>2</v>
      </c>
      <c r="C9" s="37" t="s">
        <v>3</v>
      </c>
    </row>
    <row r="10" spans="1:3" s="9" customFormat="1" ht="25" customHeight="1">
      <c r="A10" s="38"/>
      <c r="B10" s="67"/>
      <c r="C10" s="12"/>
    </row>
    <row r="11" spans="1:3" s="7" customFormat="1" ht="18">
      <c r="A11" s="37" t="s">
        <v>18</v>
      </c>
      <c r="B11" s="37" t="s">
        <v>2</v>
      </c>
      <c r="C11" s="37" t="s">
        <v>3</v>
      </c>
    </row>
    <row r="12" spans="1:3" s="9" customFormat="1" ht="25" customHeight="1">
      <c r="A12" s="38"/>
      <c r="B12" s="67"/>
      <c r="C12" s="12"/>
    </row>
    <row r="13" spans="1:3" s="6" customFormat="1">
      <c r="A13" s="37" t="s">
        <v>19</v>
      </c>
      <c r="B13" s="37" t="s">
        <v>2</v>
      </c>
      <c r="C13" s="37" t="s">
        <v>3</v>
      </c>
    </row>
    <row r="14" spans="1:3" s="2" customFormat="1" ht="30" customHeight="1">
      <c r="A14" s="88" t="s">
        <v>28</v>
      </c>
      <c r="B14" s="88"/>
      <c r="C14" s="52" t="s">
        <v>29</v>
      </c>
    </row>
    <row r="15" spans="1:3" ht="35" customHeight="1">
      <c r="A15" s="87">
        <f>SUM('Detail Sheet'!E:E)</f>
        <v>0</v>
      </c>
      <c r="B15" s="87"/>
      <c r="C15" s="66">
        <f>SUM('Detail Sheet'!G:G)</f>
        <v>0</v>
      </c>
    </row>
    <row r="16" spans="1:3" ht="30" customHeight="1">
      <c r="A16" s="88" t="s">
        <v>43</v>
      </c>
      <c r="B16" s="88"/>
      <c r="C16" s="88"/>
    </row>
    <row r="17" spans="1:4" ht="45" customHeight="1">
      <c r="A17" s="91">
        <f>SUM('FCS Detail Sheet'!C:C)</f>
        <v>0</v>
      </c>
      <c r="B17" s="91"/>
      <c r="C17" s="89">
        <f>SUM('FCS Detail Sheet'!D:D)</f>
        <v>0</v>
      </c>
      <c r="D17" s="89"/>
    </row>
    <row r="18" spans="1:4" ht="45" customHeight="1">
      <c r="A18" s="99" t="s">
        <v>38</v>
      </c>
      <c r="B18" s="99"/>
      <c r="C18" s="99"/>
    </row>
    <row r="19" spans="1:4" s="11" customFormat="1" ht="150" customHeight="1">
      <c r="A19" s="79" t="s">
        <v>11</v>
      </c>
      <c r="B19" s="81"/>
      <c r="C19" s="81"/>
    </row>
    <row r="20" spans="1:4" ht="25" customHeight="1">
      <c r="A20" s="4"/>
      <c r="B20" s="4"/>
      <c r="C20" s="4"/>
    </row>
    <row r="21" spans="1:4" s="6" customFormat="1">
      <c r="A21" s="10" t="s">
        <v>4</v>
      </c>
      <c r="B21" s="37"/>
      <c r="C21" s="37" t="s">
        <v>5</v>
      </c>
    </row>
    <row r="22" spans="1:4" s="4" customFormat="1" ht="25" customHeight="1"/>
    <row r="23" spans="1:4" s="6" customFormat="1">
      <c r="A23" s="10" t="s">
        <v>17</v>
      </c>
      <c r="B23" s="37"/>
      <c r="C23" s="37" t="s">
        <v>5</v>
      </c>
    </row>
    <row r="24" spans="1:4" s="4" customFormat="1" ht="25" customHeight="1"/>
    <row r="25" spans="1:4" s="6" customFormat="1">
      <c r="A25" s="10" t="s">
        <v>18</v>
      </c>
      <c r="B25" s="37"/>
      <c r="C25" s="37" t="s">
        <v>5</v>
      </c>
    </row>
    <row r="26" spans="1:4" s="4" customFormat="1" ht="25" customHeight="1"/>
    <row r="27" spans="1:4" s="6" customFormat="1">
      <c r="A27" s="10" t="s">
        <v>19</v>
      </c>
      <c r="B27" s="37"/>
      <c r="C27" s="37" t="s">
        <v>5</v>
      </c>
    </row>
    <row r="28" spans="1:4" hidden="1"/>
  </sheetData>
  <sheetProtection algorithmName="SHA-512" hashValue="YDUObAeUJLOTLEyXXvY+DuxQXYiWoe9n3lDf6K79YxaqA0FGapV3gzQDJRlsSjDmUQyU0OSluV6S9Y1/sBDUtQ==" saltValue="49omJqgh1wDFhmSls2WoFw==" spinCount="100000" sheet="1" objects="1" scenarios="1" selectLockedCells="1"/>
  <mergeCells count="14">
    <mergeCell ref="A19:C19"/>
    <mergeCell ref="B2:C2"/>
    <mergeCell ref="B1:C1"/>
    <mergeCell ref="A4:C4"/>
    <mergeCell ref="A5:C5"/>
    <mergeCell ref="A18:C18"/>
    <mergeCell ref="A7:B7"/>
    <mergeCell ref="A6:B6"/>
    <mergeCell ref="A15:B15"/>
    <mergeCell ref="A16:C16"/>
    <mergeCell ref="C17:D17"/>
    <mergeCell ref="A1:A2"/>
    <mergeCell ref="A14:B14"/>
    <mergeCell ref="A17:B17"/>
  </mergeCells>
  <phoneticPr fontId="8" type="noConversion"/>
  <conditionalFormatting sqref="A4:C4 A6 A8:C8 A10:C10 A12:C12 C6">
    <cfRule type="containsBlanks" dxfId="1" priority="2">
      <formula>LEN(TRIM(A4))=0</formula>
    </cfRule>
  </conditionalFormatting>
  <pageMargins left="0.25" right="0.25" top="0.5" bottom="0.5" header="0.3" footer="0.3"/>
  <pageSetup scale="77"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Please use the dropdown to select your organization's name. If you do not see your organization's name, contact a SAFAC representative." promptTitle="Organization Name" prompt="Please select your organization from the dropdown. If you do not see your organization's name, contact a SAFAC representative." xr:uid="{54180CDE-F291-1E46-9E9C-E9C1E5399DD0}">
          <x14:formula1>
            <xm:f>Database!$A$3:$A$320</xm:f>
          </x14:formula1>
          <xm:sqref>A4:C4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41"/>
  <sheetViews>
    <sheetView workbookViewId="0">
      <selection activeCell="A3" sqref="A3:I3"/>
    </sheetView>
  </sheetViews>
  <sheetFormatPr baseColWidth="10" defaultColWidth="0" defaultRowHeight="16" zeroHeight="1"/>
  <cols>
    <col min="1" max="1" width="7.33203125" style="43" customWidth="1"/>
    <col min="2" max="2" width="48.83203125" style="28" customWidth="1"/>
    <col min="3" max="3" width="11.83203125" style="29" customWidth="1"/>
    <col min="4" max="4" width="14.33203125" style="33" customWidth="1"/>
    <col min="5" max="5" width="13.83203125" style="34" customWidth="1"/>
    <col min="6" max="6" width="12.5" style="49" customWidth="1"/>
    <col min="7" max="7" width="13.83203125" style="35" customWidth="1"/>
    <col min="8" max="8" width="20.83203125" style="43" customWidth="1"/>
    <col min="9" max="9" width="8.33203125" style="43" bestFit="1" customWidth="1"/>
    <col min="10" max="16384" width="10.83203125" style="1" hidden="1"/>
  </cols>
  <sheetData>
    <row r="1" spans="1:9" s="39" customFormat="1" ht="65" customHeight="1">
      <c r="A1" s="92" t="str">
        <f>'Cover Sheet'!A4:C4&amp;" Budget Request"</f>
        <v xml:space="preserve"> Budget Request</v>
      </c>
      <c r="B1" s="92"/>
      <c r="C1" s="92"/>
      <c r="D1" s="92"/>
      <c r="E1" s="92"/>
      <c r="F1" s="92"/>
      <c r="G1" s="92"/>
      <c r="H1" s="92"/>
      <c r="I1" s="92"/>
    </row>
    <row r="2" spans="1:9" s="40" customFormat="1" ht="25" customHeight="1">
      <c r="A2" s="93" t="s">
        <v>6</v>
      </c>
      <c r="B2" s="93"/>
      <c r="C2" s="93"/>
      <c r="D2" s="93"/>
      <c r="E2" s="93"/>
      <c r="F2" s="93"/>
      <c r="G2" s="93"/>
      <c r="H2" s="93"/>
      <c r="I2" s="93"/>
    </row>
    <row r="3" spans="1:9" s="41" customFormat="1" ht="80" customHeight="1">
      <c r="A3" s="94" t="s">
        <v>73</v>
      </c>
      <c r="B3" s="94"/>
      <c r="C3" s="94"/>
      <c r="D3" s="94"/>
      <c r="E3" s="94"/>
      <c r="F3" s="94"/>
      <c r="G3" s="94"/>
      <c r="H3" s="94"/>
      <c r="I3" s="94"/>
    </row>
    <row r="4" spans="1:9" s="45" customFormat="1" ht="25" customHeight="1">
      <c r="A4" s="95" t="s">
        <v>22</v>
      </c>
      <c r="B4" s="95"/>
      <c r="C4" s="95"/>
      <c r="D4" s="95"/>
      <c r="E4" s="95"/>
      <c r="F4" s="95"/>
      <c r="G4" s="95"/>
      <c r="H4" s="95"/>
      <c r="I4" s="95"/>
    </row>
    <row r="5" spans="1:9" ht="40" customHeight="1">
      <c r="A5" s="42" t="s">
        <v>9</v>
      </c>
      <c r="B5" s="14" t="s">
        <v>67</v>
      </c>
      <c r="C5" s="13" t="s">
        <v>20</v>
      </c>
      <c r="D5" s="16" t="s">
        <v>23</v>
      </c>
      <c r="E5" s="17" t="s">
        <v>26</v>
      </c>
      <c r="F5" s="48" t="s">
        <v>37</v>
      </c>
      <c r="G5" s="15" t="s">
        <v>27</v>
      </c>
      <c r="H5" s="42" t="s">
        <v>8</v>
      </c>
      <c r="I5" s="42" t="s">
        <v>41</v>
      </c>
    </row>
    <row r="6" spans="1:9">
      <c r="A6" s="44" t="str">
        <f>IF(OR(C6="",D6=""),"",COUNTA($E$6:$E6))</f>
        <v/>
      </c>
      <c r="B6" s="27"/>
      <c r="C6" s="26"/>
      <c r="E6" s="34" t="str">
        <f>IF(OR(C6="",D6=""),"",C6*D6)</f>
        <v/>
      </c>
      <c r="F6" s="49" t="str">
        <f t="shared" ref="F6:F37" si="0">IF(H6="","",IF(H6="Not Approved",0,C6))</f>
        <v/>
      </c>
      <c r="G6" s="35" t="str">
        <f>IF(H6="Not Approved",0,IFERROR(IF(VLOOKUP(H6,'Funding Categories'!$A$3:$D$25,2)="Unit",D6*F6,IF(SUMIFS($E$6:E6,$H$6:H6,H6)&lt;VLOOKUP(H6,'Funding Categories'!$A$3:$D$25,3),D6*F6,IF(E6-(SUMIFS($E$6:E6,$H$6:H6,H6)-VLOOKUP(H6,'Funding Categories'!$A$3:$D$25,3))&lt;0,0,E6-(SUMIFS($E$6:E6,$H$6:H6,H6)-VLOOKUP(H6,'Funding Categories'!$A$3:$D$25,3))))),""))</f>
        <v/>
      </c>
      <c r="H6" s="44"/>
      <c r="I6" s="44"/>
    </row>
    <row r="7" spans="1:9">
      <c r="A7" s="44" t="str">
        <f>IF(OR(C7="",D7=""),"",COUNTA($E$6:$E7))</f>
        <v/>
      </c>
      <c r="B7" s="27"/>
      <c r="C7" s="26"/>
      <c r="E7" s="34" t="str">
        <f t="shared" ref="E7:E70" si="1">IF(OR(C7="",D7=""),"",C7*D7)</f>
        <v/>
      </c>
      <c r="F7" s="49" t="str">
        <f t="shared" si="0"/>
        <v/>
      </c>
      <c r="G7" s="35" t="str">
        <f>IF(H7="Not Approved",0,IFERROR(IF(VLOOKUP(H7,'Funding Categories'!$A$3:$D$25,2)="Unit",D7*F7,IF(SUMIFS($E$6:E7,$H$6:H7,H7)&lt;VLOOKUP(H7,'Funding Categories'!$A$3:$D$25,3),D7*F7,IF(E7-(SUMIFS($E$6:E7,$H$6:H7,H7)-VLOOKUP(H7,'Funding Categories'!$A$3:$D$25,3))&lt;0,0,E7-(SUMIFS($E$6:E7,$H$6:H7,H7)-VLOOKUP(H7,'Funding Categories'!$A$3:$D$25,3))))),""))</f>
        <v/>
      </c>
      <c r="H7" s="44"/>
      <c r="I7" s="44"/>
    </row>
    <row r="8" spans="1:9">
      <c r="A8" s="44" t="str">
        <f>IF(OR(C8="",D8=""),"",COUNTA($E$6:$E8))</f>
        <v/>
      </c>
      <c r="B8" s="27"/>
      <c r="C8" s="26"/>
      <c r="E8" s="34" t="str">
        <f t="shared" si="1"/>
        <v/>
      </c>
      <c r="F8" s="49" t="str">
        <f t="shared" si="0"/>
        <v/>
      </c>
      <c r="G8" s="35" t="str">
        <f>IF(H8="Not Approved",0,IFERROR(IF(VLOOKUP(H8,'Funding Categories'!$A$3:$D$25,2)="Unit",D8*F8,IF(SUMIFS($E$6:E8,$H$6:H8,H8)&lt;VLOOKUP(H8,'Funding Categories'!$A$3:$D$25,3),D8*F8,IF(E8-(SUMIFS($E$6:E8,$H$6:H8,H8)-VLOOKUP(H8,'Funding Categories'!$A$3:$D$25,3))&lt;0,0,E8-(SUMIFS($E$6:E8,$H$6:H8,H8)-VLOOKUP(H8,'Funding Categories'!$A$3:$D$25,3))))),""))</f>
        <v/>
      </c>
      <c r="H8" s="44"/>
      <c r="I8" s="44"/>
    </row>
    <row r="9" spans="1:9">
      <c r="A9" s="44" t="str">
        <f>IF(OR(C9="",D9=""),"",COUNTA($E$6:$E9))</f>
        <v/>
      </c>
      <c r="B9" s="27"/>
      <c r="C9" s="26"/>
      <c r="E9" s="34" t="str">
        <f t="shared" si="1"/>
        <v/>
      </c>
      <c r="F9" s="49" t="str">
        <f t="shared" si="0"/>
        <v/>
      </c>
      <c r="G9" s="35" t="str">
        <f>IF(H9="Not Approved",0,IFERROR(IF(VLOOKUP(H9,'Funding Categories'!$A$3:$D$25,2)="Unit",D9*F9,IF(SUMIFS($E$6:E9,$H$6:H9,H9)&lt;VLOOKUP(H9,'Funding Categories'!$A$3:$D$25,3),D9*F9,IF(E9-(SUMIFS($E$6:E9,$H$6:H9,H9)-VLOOKUP(H9,'Funding Categories'!$A$3:$D$25,3))&lt;0,0,E9-(SUMIFS($E$6:E9,$H$6:H9,H9)-VLOOKUP(H9,'Funding Categories'!$A$3:$D$25,3))))),""))</f>
        <v/>
      </c>
      <c r="H9" s="44"/>
      <c r="I9" s="44"/>
    </row>
    <row r="10" spans="1:9">
      <c r="A10" s="44" t="str">
        <f>IF(OR(C10="",D10=""),"",COUNTA($E$6:$E10))</f>
        <v/>
      </c>
      <c r="B10" s="27"/>
      <c r="C10" s="26"/>
      <c r="E10" s="34" t="str">
        <f t="shared" si="1"/>
        <v/>
      </c>
      <c r="F10" s="49" t="str">
        <f t="shared" si="0"/>
        <v/>
      </c>
      <c r="G10" s="35" t="str">
        <f>IF(H10="Not Approved",0,IFERROR(IF(VLOOKUP(H10,'Funding Categories'!$A$3:$D$25,2)="Unit",D10*F10,IF(SUMIFS($E$6:E10,$H$6:H10,H10)&lt;VLOOKUP(H10,'Funding Categories'!$A$3:$D$25,3),D10*F10,IF(E10-(SUMIFS($E$6:E10,$H$6:H10,H10)-VLOOKUP(H10,'Funding Categories'!$A$3:$D$25,3))&lt;0,0,E10-(SUMIFS($E$6:E10,$H$6:H10,H10)-VLOOKUP(H10,'Funding Categories'!$A$3:$D$25,3))))),""))</f>
        <v/>
      </c>
      <c r="H10" s="44"/>
      <c r="I10" s="44"/>
    </row>
    <row r="11" spans="1:9">
      <c r="A11" s="44" t="str">
        <f>IF(OR(C11="",D11=""),"",COUNTA($E$6:$E11))</f>
        <v/>
      </c>
      <c r="B11" s="27"/>
      <c r="C11" s="26"/>
      <c r="E11" s="34" t="str">
        <f t="shared" si="1"/>
        <v/>
      </c>
      <c r="F11" s="49" t="str">
        <f t="shared" si="0"/>
        <v/>
      </c>
      <c r="G11" s="35" t="str">
        <f>IF(H11="Not Approved",0,IFERROR(IF(VLOOKUP(H11,'Funding Categories'!$A$3:$D$25,2)="Unit",D11*F11,IF(SUMIFS($E$6:E11,$H$6:H11,H11)&lt;VLOOKUP(H11,'Funding Categories'!$A$3:$D$25,3),D11*F11,IF(E11-(SUMIFS($E$6:E11,$H$6:H11,H11)-VLOOKUP(H11,'Funding Categories'!$A$3:$D$25,3))&lt;0,0,E11-(SUMIFS($E$6:E11,$H$6:H11,H11)-VLOOKUP(H11,'Funding Categories'!$A$3:$D$25,3))))),""))</f>
        <v/>
      </c>
      <c r="H11" s="44"/>
      <c r="I11" s="44"/>
    </row>
    <row r="12" spans="1:9">
      <c r="A12" s="44" t="str">
        <f>IF(OR(C12="",D12=""),"",COUNTA($E$6:$E12))</f>
        <v/>
      </c>
      <c r="B12" s="27"/>
      <c r="C12" s="26"/>
      <c r="E12" s="34" t="str">
        <f t="shared" si="1"/>
        <v/>
      </c>
      <c r="F12" s="49" t="str">
        <f t="shared" si="0"/>
        <v/>
      </c>
      <c r="G12" s="35" t="str">
        <f>IF(H12="Not Approved",0,IFERROR(IF(VLOOKUP(H12,'Funding Categories'!$A$3:$D$25,2)="Unit",D12*F12,IF(SUMIFS($E$6:E12,$H$6:H12,H12)&lt;VLOOKUP(H12,'Funding Categories'!$A$3:$D$25,3),D12*F12,IF(E12-(SUMIFS($E$6:E12,$H$6:H12,H12)-VLOOKUP(H12,'Funding Categories'!$A$3:$D$25,3))&lt;0,0,E12-(SUMIFS($E$6:E12,$H$6:H12,H12)-VLOOKUP(H12,'Funding Categories'!$A$3:$D$25,3))))),""))</f>
        <v/>
      </c>
      <c r="H12" s="44"/>
      <c r="I12" s="44"/>
    </row>
    <row r="13" spans="1:9">
      <c r="A13" s="44" t="str">
        <f>IF(OR(C13="",D13=""),"",COUNTA($E$6:$E13))</f>
        <v/>
      </c>
      <c r="B13" s="27"/>
      <c r="C13" s="26"/>
      <c r="E13" s="34" t="str">
        <f t="shared" si="1"/>
        <v/>
      </c>
      <c r="F13" s="49" t="str">
        <f t="shared" si="0"/>
        <v/>
      </c>
      <c r="G13" s="35" t="str">
        <f>IF(H13="Not Approved",0,IFERROR(IF(VLOOKUP(H13,'Funding Categories'!$A$3:$D$25,2)="Unit",D13*F13,IF(SUMIFS($E$6:E13,$H$6:H13,H13)&lt;VLOOKUP(H13,'Funding Categories'!$A$3:$D$25,3),D13*F13,IF(E13-(SUMIFS($E$6:E13,$H$6:H13,H13)-VLOOKUP(H13,'Funding Categories'!$A$3:$D$25,3))&lt;0,0,E13-(SUMIFS($E$6:E13,$H$6:H13,H13)-VLOOKUP(H13,'Funding Categories'!$A$3:$D$25,3))))),""))</f>
        <v/>
      </c>
      <c r="H13" s="44"/>
      <c r="I13" s="44"/>
    </row>
    <row r="14" spans="1:9">
      <c r="A14" s="44" t="str">
        <f>IF(OR(C14="",D14=""),"",COUNTA($E$6:$E14))</f>
        <v/>
      </c>
      <c r="B14" s="27"/>
      <c r="C14" s="26"/>
      <c r="E14" s="34" t="str">
        <f t="shared" si="1"/>
        <v/>
      </c>
      <c r="F14" s="49" t="str">
        <f t="shared" si="0"/>
        <v/>
      </c>
      <c r="G14" s="35" t="str">
        <f>IF(H14="Not Approved",0,IFERROR(IF(VLOOKUP(H14,'Funding Categories'!$A$3:$D$25,2)="Unit",D14*F14,IF(SUMIFS($E$6:E14,$H$6:H14,H14)&lt;VLOOKUP(H14,'Funding Categories'!$A$3:$D$25,3),D14*F14,IF(E14-(SUMIFS($E$6:E14,$H$6:H14,H14)-VLOOKUP(H14,'Funding Categories'!$A$3:$D$25,3))&lt;0,0,E14-(SUMIFS($E$6:E14,$H$6:H14,H14)-VLOOKUP(H14,'Funding Categories'!$A$3:$D$25,3))))),""))</f>
        <v/>
      </c>
      <c r="H14" s="44"/>
      <c r="I14" s="44"/>
    </row>
    <row r="15" spans="1:9">
      <c r="A15" s="44" t="str">
        <f>IF(OR(C15="",D15=""),"",COUNTA($E$6:$E15))</f>
        <v/>
      </c>
      <c r="B15" s="27"/>
      <c r="C15" s="26"/>
      <c r="E15" s="34" t="str">
        <f t="shared" si="1"/>
        <v/>
      </c>
      <c r="F15" s="49" t="str">
        <f t="shared" si="0"/>
        <v/>
      </c>
      <c r="G15" s="35" t="str">
        <f>IF(H15="Not Approved",0,IFERROR(IF(VLOOKUP(H15,'Funding Categories'!$A$3:$D$25,2)="Unit",D15*F15,IF(SUMIFS($E$6:E15,$H$6:H15,H15)&lt;VLOOKUP(H15,'Funding Categories'!$A$3:$D$25,3),D15*F15,IF(E15-(SUMIFS($E$6:E15,$H$6:H15,H15)-VLOOKUP(H15,'Funding Categories'!$A$3:$D$25,3))&lt;0,0,E15-(SUMIFS($E$6:E15,$H$6:H15,H15)-VLOOKUP(H15,'Funding Categories'!$A$3:$D$25,3))))),""))</f>
        <v/>
      </c>
      <c r="H15" s="44"/>
      <c r="I15" s="44"/>
    </row>
    <row r="16" spans="1:9">
      <c r="A16" s="44" t="str">
        <f>IF(OR(C16="",D16=""),"",COUNTA($E$6:$E16))</f>
        <v/>
      </c>
      <c r="B16" s="27"/>
      <c r="C16" s="26"/>
      <c r="E16" s="34" t="str">
        <f t="shared" si="1"/>
        <v/>
      </c>
      <c r="F16" s="49" t="str">
        <f t="shared" si="0"/>
        <v/>
      </c>
      <c r="G16" s="35" t="str">
        <f>IF(H16="Not Approved",0,IFERROR(IF(VLOOKUP(H16,'Funding Categories'!$A$3:$D$25,2)="Unit",D16*F16,IF(SUMIFS($E$6:E16,$H$6:H16,H16)&lt;VLOOKUP(H16,'Funding Categories'!$A$3:$D$25,3),D16*F16,IF(E16-(SUMIFS($E$6:E16,$H$6:H16,H16)-VLOOKUP(H16,'Funding Categories'!$A$3:$D$25,3))&lt;0,0,E16-(SUMIFS($E$6:E16,$H$6:H16,H16)-VLOOKUP(H16,'Funding Categories'!$A$3:$D$25,3))))),""))</f>
        <v/>
      </c>
      <c r="H16" s="44"/>
      <c r="I16" s="44"/>
    </row>
    <row r="17" spans="1:9">
      <c r="A17" s="44" t="str">
        <f>IF(OR(C17="",D17=""),"",COUNTA($E$6:$E17))</f>
        <v/>
      </c>
      <c r="B17" s="27"/>
      <c r="C17" s="26"/>
      <c r="E17" s="34" t="str">
        <f t="shared" si="1"/>
        <v/>
      </c>
      <c r="F17" s="49" t="str">
        <f t="shared" si="0"/>
        <v/>
      </c>
      <c r="G17" s="35" t="str">
        <f>IF(H17="Not Approved",0,IFERROR(IF(VLOOKUP(H17,'Funding Categories'!$A$3:$D$25,2)="Unit",D17*F17,IF(SUMIFS($E$6:E17,$H$6:H17,H17)&lt;VLOOKUP(H17,'Funding Categories'!$A$3:$D$25,3),D17*F17,IF(E17-(SUMIFS($E$6:E17,$H$6:H17,H17)-VLOOKUP(H17,'Funding Categories'!$A$3:$D$25,3))&lt;0,0,E17-(SUMIFS($E$6:E17,$H$6:H17,H17)-VLOOKUP(H17,'Funding Categories'!$A$3:$D$25,3))))),""))</f>
        <v/>
      </c>
      <c r="H17" s="44"/>
      <c r="I17" s="44"/>
    </row>
    <row r="18" spans="1:9">
      <c r="A18" s="44" t="str">
        <f>IF(OR(C18="",D18=""),"",COUNTA($E$6:$E18))</f>
        <v/>
      </c>
      <c r="B18" s="27"/>
      <c r="C18" s="26"/>
      <c r="E18" s="34" t="str">
        <f t="shared" si="1"/>
        <v/>
      </c>
      <c r="F18" s="49" t="str">
        <f t="shared" si="0"/>
        <v/>
      </c>
      <c r="G18" s="35" t="str">
        <f>IF(H18="Not Approved",0,IFERROR(IF(VLOOKUP(H18,'Funding Categories'!$A$3:$D$25,2)="Unit",D18*F18,IF(SUMIFS($E$6:E18,$H$6:H18,H18)&lt;VLOOKUP(H18,'Funding Categories'!$A$3:$D$25,3),D18*F18,IF(E18-(SUMIFS($E$6:E18,$H$6:H18,H18)-VLOOKUP(H18,'Funding Categories'!$A$3:$D$25,3))&lt;0,0,E18-(SUMIFS($E$6:E18,$H$6:H18,H18)-VLOOKUP(H18,'Funding Categories'!$A$3:$D$25,3))))),""))</f>
        <v/>
      </c>
      <c r="H18" s="44"/>
      <c r="I18" s="44"/>
    </row>
    <row r="19" spans="1:9">
      <c r="A19" s="44" t="str">
        <f>IF(OR(C19="",D19=""),"",COUNTA($E$6:$E19))</f>
        <v/>
      </c>
      <c r="B19" s="27"/>
      <c r="C19" s="26"/>
      <c r="E19" s="34" t="str">
        <f t="shared" si="1"/>
        <v/>
      </c>
      <c r="F19" s="49" t="str">
        <f t="shared" si="0"/>
        <v/>
      </c>
      <c r="G19" s="35" t="str">
        <f>IF(H19="Not Approved",0,IFERROR(IF(VLOOKUP(H19,'Funding Categories'!$A$3:$D$25,2)="Unit",D19*F19,IF(SUMIFS($E$6:E19,$H$6:H19,H19)&lt;VLOOKUP(H19,'Funding Categories'!$A$3:$D$25,3),D19*F19,IF(E19-(SUMIFS($E$6:E19,$H$6:H19,H19)-VLOOKUP(H19,'Funding Categories'!$A$3:$D$25,3))&lt;0,0,E19-(SUMIFS($E$6:E19,$H$6:H19,H19)-VLOOKUP(H19,'Funding Categories'!$A$3:$D$25,3))))),""))</f>
        <v/>
      </c>
      <c r="H19" s="44"/>
      <c r="I19" s="44"/>
    </row>
    <row r="20" spans="1:9">
      <c r="A20" s="44" t="str">
        <f>IF(OR(C20="",D20=""),"",COUNTA($E$6:$E20))</f>
        <v/>
      </c>
      <c r="B20" s="27"/>
      <c r="C20" s="26"/>
      <c r="E20" s="34" t="str">
        <f t="shared" si="1"/>
        <v/>
      </c>
      <c r="F20" s="49" t="str">
        <f t="shared" si="0"/>
        <v/>
      </c>
      <c r="G20" s="35" t="str">
        <f>IF(H20="Not Approved",0,IFERROR(IF(VLOOKUP(H20,'Funding Categories'!$A$3:$D$25,2)="Unit",D20*F20,IF(SUMIFS($E$6:E20,$H$6:H20,H20)&lt;VLOOKUP(H20,'Funding Categories'!$A$3:$D$25,3),D20*F20,IF(E20-(SUMIFS($E$6:E20,$H$6:H20,H20)-VLOOKUP(H20,'Funding Categories'!$A$3:$D$25,3))&lt;0,0,E20-(SUMIFS($E$6:E20,$H$6:H20,H20)-VLOOKUP(H20,'Funding Categories'!$A$3:$D$25,3))))),""))</f>
        <v/>
      </c>
      <c r="H20" s="44"/>
      <c r="I20" s="44"/>
    </row>
    <row r="21" spans="1:9">
      <c r="A21" s="44" t="str">
        <f>IF(OR(C21="",D21=""),"",COUNTA($E$6:$E21))</f>
        <v/>
      </c>
      <c r="B21" s="27"/>
      <c r="C21" s="26"/>
      <c r="E21" s="34" t="str">
        <f t="shared" si="1"/>
        <v/>
      </c>
      <c r="F21" s="49" t="str">
        <f t="shared" si="0"/>
        <v/>
      </c>
      <c r="G21" s="35" t="str">
        <f>IF(H21="Not Approved",0,IFERROR(IF(VLOOKUP(H21,'Funding Categories'!$A$3:$D$25,2)="Unit",D21*F21,IF(SUMIFS($E$6:E21,$H$6:H21,H21)&lt;VLOOKUP(H21,'Funding Categories'!$A$3:$D$25,3),D21*F21,IF(E21-(SUMIFS($E$6:E21,$H$6:H21,H21)-VLOOKUP(H21,'Funding Categories'!$A$3:$D$25,3))&lt;0,0,E21-(SUMIFS($E$6:E21,$H$6:H21,H21)-VLOOKUP(H21,'Funding Categories'!$A$3:$D$25,3))))),""))</f>
        <v/>
      </c>
      <c r="H21" s="44"/>
      <c r="I21" s="44"/>
    </row>
    <row r="22" spans="1:9">
      <c r="A22" s="44" t="str">
        <f>IF(OR(C22="",D22=""),"",COUNTA($E$6:$E22))</f>
        <v/>
      </c>
      <c r="B22" s="27"/>
      <c r="C22" s="26"/>
      <c r="E22" s="34" t="str">
        <f t="shared" si="1"/>
        <v/>
      </c>
      <c r="F22" s="49" t="str">
        <f t="shared" si="0"/>
        <v/>
      </c>
      <c r="G22" s="35" t="str">
        <f>IF(H22="Not Approved",0,IFERROR(IF(VLOOKUP(H22,'Funding Categories'!$A$3:$D$25,2)="Unit",D22*F22,IF(SUMIFS($E$6:E22,$H$6:H22,H22)&lt;VLOOKUP(H22,'Funding Categories'!$A$3:$D$25,3),D22*F22,IF(E22-(SUMIFS($E$6:E22,$H$6:H22,H22)-VLOOKUP(H22,'Funding Categories'!$A$3:$D$25,3))&lt;0,0,E22-(SUMIFS($E$6:E22,$H$6:H22,H22)-VLOOKUP(H22,'Funding Categories'!$A$3:$D$25,3))))),""))</f>
        <v/>
      </c>
      <c r="H22" s="44"/>
      <c r="I22" s="44"/>
    </row>
    <row r="23" spans="1:9">
      <c r="A23" s="44" t="str">
        <f>IF(OR(C23="",D23=""),"",COUNTA($E$6:$E23))</f>
        <v/>
      </c>
      <c r="B23" s="27"/>
      <c r="C23" s="26"/>
      <c r="E23" s="34" t="str">
        <f t="shared" si="1"/>
        <v/>
      </c>
      <c r="F23" s="49" t="str">
        <f t="shared" si="0"/>
        <v/>
      </c>
      <c r="G23" s="35" t="str">
        <f>IF(H23="Not Approved",0,IFERROR(IF(VLOOKUP(H23,'Funding Categories'!$A$3:$D$25,2)="Unit",D23*F23,IF(SUMIFS($E$6:E23,$H$6:H23,H23)&lt;VLOOKUP(H23,'Funding Categories'!$A$3:$D$25,3),D23*F23,IF(E23-(SUMIFS($E$6:E23,$H$6:H23,H23)-VLOOKUP(H23,'Funding Categories'!$A$3:$D$25,3))&lt;0,0,E23-(SUMIFS($E$6:E23,$H$6:H23,H23)-VLOOKUP(H23,'Funding Categories'!$A$3:$D$25,3))))),""))</f>
        <v/>
      </c>
      <c r="H23" s="44"/>
      <c r="I23" s="44"/>
    </row>
    <row r="24" spans="1:9">
      <c r="A24" s="44" t="str">
        <f>IF(OR(C24="",D24=""),"",COUNTA($E$6:$E24))</f>
        <v/>
      </c>
      <c r="B24" s="27"/>
      <c r="C24" s="26"/>
      <c r="E24" s="34" t="str">
        <f t="shared" si="1"/>
        <v/>
      </c>
      <c r="F24" s="49" t="str">
        <f t="shared" si="0"/>
        <v/>
      </c>
      <c r="G24" s="35" t="str">
        <f>IF(H24="Not Approved",0,IFERROR(IF(VLOOKUP(H24,'Funding Categories'!$A$3:$D$25,2)="Unit",D24*F24,IF(SUMIFS($E$6:E24,$H$6:H24,H24)&lt;VLOOKUP(H24,'Funding Categories'!$A$3:$D$25,3),D24*F24,IF(E24-(SUMIFS($E$6:E24,$H$6:H24,H24)-VLOOKUP(H24,'Funding Categories'!$A$3:$D$25,3))&lt;0,0,E24-(SUMIFS($E$6:E24,$H$6:H24,H24)-VLOOKUP(H24,'Funding Categories'!$A$3:$D$25,3))))),""))</f>
        <v/>
      </c>
      <c r="H24" s="44"/>
      <c r="I24" s="44"/>
    </row>
    <row r="25" spans="1:9">
      <c r="A25" s="44" t="str">
        <f>IF(OR(C25="",D25=""),"",COUNTA($E$6:$E25))</f>
        <v/>
      </c>
      <c r="B25" s="27"/>
      <c r="C25" s="26"/>
      <c r="E25" s="34" t="str">
        <f t="shared" si="1"/>
        <v/>
      </c>
      <c r="F25" s="49" t="str">
        <f t="shared" si="0"/>
        <v/>
      </c>
      <c r="G25" s="35" t="str">
        <f>IF(H25="Not Approved",0,IFERROR(IF(VLOOKUP(H25,'Funding Categories'!$A$3:$D$25,2)="Unit",D25*F25,IF(SUMIFS($E$6:E25,$H$6:H25,H25)&lt;VLOOKUP(H25,'Funding Categories'!$A$3:$D$25,3),D25*F25,IF(E25-(SUMIFS($E$6:E25,$H$6:H25,H25)-VLOOKUP(H25,'Funding Categories'!$A$3:$D$25,3))&lt;0,0,E25-(SUMIFS($E$6:E25,$H$6:H25,H25)-VLOOKUP(H25,'Funding Categories'!$A$3:$D$25,3))))),""))</f>
        <v/>
      </c>
      <c r="H25" s="44"/>
      <c r="I25" s="44"/>
    </row>
    <row r="26" spans="1:9">
      <c r="A26" s="44" t="str">
        <f>IF(OR(C26="",D26=""),"",COUNTA($E$6:$E26))</f>
        <v/>
      </c>
      <c r="B26" s="27"/>
      <c r="C26" s="26"/>
      <c r="E26" s="34" t="str">
        <f t="shared" si="1"/>
        <v/>
      </c>
      <c r="F26" s="49" t="str">
        <f t="shared" si="0"/>
        <v/>
      </c>
      <c r="G26" s="35" t="str">
        <f>IF(H26="Not Approved",0,IFERROR(IF(VLOOKUP(H26,'Funding Categories'!$A$3:$D$25,2)="Unit",D26*F26,IF(SUMIFS($E$6:E26,$H$6:H26,H26)&lt;VLOOKUP(H26,'Funding Categories'!$A$3:$D$25,3),D26*F26,IF(E26-(SUMIFS($E$6:E26,$H$6:H26,H26)-VLOOKUP(H26,'Funding Categories'!$A$3:$D$25,3))&lt;0,0,E26-(SUMIFS($E$6:E26,$H$6:H26,H26)-VLOOKUP(H26,'Funding Categories'!$A$3:$D$25,3))))),""))</f>
        <v/>
      </c>
      <c r="H26" s="44"/>
      <c r="I26" s="44"/>
    </row>
    <row r="27" spans="1:9">
      <c r="A27" s="44" t="str">
        <f>IF(OR(C27="",D27=""),"",COUNTA($E$6:$E27))</f>
        <v/>
      </c>
      <c r="B27" s="27"/>
      <c r="C27" s="26"/>
      <c r="E27" s="34" t="str">
        <f t="shared" si="1"/>
        <v/>
      </c>
      <c r="F27" s="49" t="str">
        <f t="shared" si="0"/>
        <v/>
      </c>
      <c r="G27" s="35" t="str">
        <f>IF(H27="Not Approved",0,IFERROR(IF(VLOOKUP(H27,'Funding Categories'!$A$3:$D$25,2)="Unit",D27*F27,IF(SUMIFS($E$6:E27,$H$6:H27,H27)&lt;VLOOKUP(H27,'Funding Categories'!$A$3:$D$25,3),D27*F27,IF(E27-(SUMIFS($E$6:E27,$H$6:H27,H27)-VLOOKUP(H27,'Funding Categories'!$A$3:$D$25,3))&lt;0,0,E27-(SUMIFS($E$6:E27,$H$6:H27,H27)-VLOOKUP(H27,'Funding Categories'!$A$3:$D$25,3))))),""))</f>
        <v/>
      </c>
      <c r="H27" s="44"/>
      <c r="I27" s="44"/>
    </row>
    <row r="28" spans="1:9">
      <c r="A28" s="44" t="str">
        <f>IF(OR(C28="",D28=""),"",COUNTA($E$6:$E28))</f>
        <v/>
      </c>
      <c r="B28" s="27"/>
      <c r="C28" s="26"/>
      <c r="E28" s="34" t="str">
        <f t="shared" si="1"/>
        <v/>
      </c>
      <c r="F28" s="49" t="str">
        <f t="shared" si="0"/>
        <v/>
      </c>
      <c r="G28" s="35" t="str">
        <f>IF(H28="Not Approved",0,IFERROR(IF(VLOOKUP(H28,'Funding Categories'!$A$3:$D$25,2)="Unit",D28*F28,IF(SUMIFS($E$6:E28,$H$6:H28,H28)&lt;VLOOKUP(H28,'Funding Categories'!$A$3:$D$25,3),D28*F28,IF(E28-(SUMIFS($E$6:E28,$H$6:H28,H28)-VLOOKUP(H28,'Funding Categories'!$A$3:$D$25,3))&lt;0,0,E28-(SUMIFS($E$6:E28,$H$6:H28,H28)-VLOOKUP(H28,'Funding Categories'!$A$3:$D$25,3))))),""))</f>
        <v/>
      </c>
      <c r="H28" s="44"/>
      <c r="I28" s="44"/>
    </row>
    <row r="29" spans="1:9">
      <c r="A29" s="44" t="str">
        <f>IF(OR(C29="",D29=""),"",COUNTA($E$6:$E29))</f>
        <v/>
      </c>
      <c r="B29" s="27"/>
      <c r="C29" s="26"/>
      <c r="E29" s="34" t="str">
        <f t="shared" si="1"/>
        <v/>
      </c>
      <c r="F29" s="49" t="str">
        <f t="shared" si="0"/>
        <v/>
      </c>
      <c r="G29" s="35" t="str">
        <f>IF(H29="Not Approved",0,IFERROR(IF(VLOOKUP(H29,'Funding Categories'!$A$3:$D$25,2)="Unit",D29*F29,IF(SUMIFS($E$6:E29,$H$6:H29,H29)&lt;VLOOKUP(H29,'Funding Categories'!$A$3:$D$25,3),D29*F29,IF(E29-(SUMIFS($E$6:E29,$H$6:H29,H29)-VLOOKUP(H29,'Funding Categories'!$A$3:$D$25,3))&lt;0,0,E29-(SUMIFS($E$6:E29,$H$6:H29,H29)-VLOOKUP(H29,'Funding Categories'!$A$3:$D$25,3))))),""))</f>
        <v/>
      </c>
      <c r="H29" s="44"/>
      <c r="I29" s="44"/>
    </row>
    <row r="30" spans="1:9">
      <c r="A30" s="44" t="str">
        <f>IF(OR(C30="",D30=""),"",COUNTA($E$6:$E30))</f>
        <v/>
      </c>
      <c r="B30" s="27"/>
      <c r="C30" s="26"/>
      <c r="E30" s="34" t="str">
        <f t="shared" si="1"/>
        <v/>
      </c>
      <c r="F30" s="49" t="str">
        <f t="shared" si="0"/>
        <v/>
      </c>
      <c r="G30" s="35" t="str">
        <f>IF(H30="Not Approved",0,IFERROR(IF(VLOOKUP(H30,'Funding Categories'!$A$3:$D$25,2)="Unit",D30*F30,IF(SUMIFS($E$6:E30,$H$6:H30,H30)&lt;VLOOKUP(H30,'Funding Categories'!$A$3:$D$25,3),D30*F30,IF(E30-(SUMIFS($E$6:E30,$H$6:H30,H30)-VLOOKUP(H30,'Funding Categories'!$A$3:$D$25,3))&lt;0,0,E30-(SUMIFS($E$6:E30,$H$6:H30,H30)-VLOOKUP(H30,'Funding Categories'!$A$3:$D$25,3))))),""))</f>
        <v/>
      </c>
      <c r="H30" s="44"/>
      <c r="I30" s="44"/>
    </row>
    <row r="31" spans="1:9">
      <c r="A31" s="44" t="str">
        <f>IF(OR(C31="",D31=""),"",COUNTA($E$6:$E31))</f>
        <v/>
      </c>
      <c r="B31" s="27"/>
      <c r="C31" s="26"/>
      <c r="E31" s="34" t="str">
        <f t="shared" si="1"/>
        <v/>
      </c>
      <c r="F31" s="49" t="str">
        <f t="shared" si="0"/>
        <v/>
      </c>
      <c r="G31" s="35" t="str">
        <f>IF(H31="Not Approved",0,IFERROR(IF(VLOOKUP(H31,'Funding Categories'!$A$3:$D$25,2)="Unit",D31*F31,IF(SUMIFS($E$6:E31,$H$6:H31,H31)&lt;VLOOKUP(H31,'Funding Categories'!$A$3:$D$25,3),D31*F31,IF(E31-(SUMIFS($E$6:E31,$H$6:H31,H31)-VLOOKUP(H31,'Funding Categories'!$A$3:$D$25,3))&lt;0,0,E31-(SUMIFS($E$6:E31,$H$6:H31,H31)-VLOOKUP(H31,'Funding Categories'!$A$3:$D$25,3))))),""))</f>
        <v/>
      </c>
      <c r="H31" s="44"/>
      <c r="I31" s="44"/>
    </row>
    <row r="32" spans="1:9">
      <c r="A32" s="44" t="str">
        <f>IF(OR(C32="",D32=""),"",COUNTA($E$6:$E32))</f>
        <v/>
      </c>
      <c r="B32" s="27"/>
      <c r="C32" s="26"/>
      <c r="E32" s="34" t="str">
        <f t="shared" si="1"/>
        <v/>
      </c>
      <c r="F32" s="49" t="str">
        <f t="shared" si="0"/>
        <v/>
      </c>
      <c r="G32" s="35" t="str">
        <f>IF(H32="Not Approved",0,IFERROR(IF(VLOOKUP(H32,'Funding Categories'!$A$3:$D$25,2)="Unit",D32*F32,IF(SUMIFS($E$6:E32,$H$6:H32,H32)&lt;VLOOKUP(H32,'Funding Categories'!$A$3:$D$25,3),D32*F32,IF(E32-(SUMIFS($E$6:E32,$H$6:H32,H32)-VLOOKUP(H32,'Funding Categories'!$A$3:$D$25,3))&lt;0,0,E32-(SUMIFS($E$6:E32,$H$6:H32,H32)-VLOOKUP(H32,'Funding Categories'!$A$3:$D$25,3))))),""))</f>
        <v/>
      </c>
      <c r="H32" s="44"/>
      <c r="I32" s="44"/>
    </row>
    <row r="33" spans="1:9">
      <c r="A33" s="44" t="str">
        <f>IF(OR(C33="",D33=""),"",COUNTA($E$6:$E33))</f>
        <v/>
      </c>
      <c r="B33" s="27"/>
      <c r="C33" s="26"/>
      <c r="E33" s="34" t="str">
        <f t="shared" si="1"/>
        <v/>
      </c>
      <c r="F33" s="49" t="str">
        <f t="shared" si="0"/>
        <v/>
      </c>
      <c r="G33" s="35" t="str">
        <f>IF(H33="Not Approved",0,IFERROR(IF(VLOOKUP(H33,'Funding Categories'!$A$3:$D$25,2)="Unit",D33*F33,IF(SUMIFS($E$6:E33,$H$6:H33,H33)&lt;VLOOKUP(H33,'Funding Categories'!$A$3:$D$25,3),D33*F33,IF(E33-(SUMIFS($E$6:E33,$H$6:H33,H33)-VLOOKUP(H33,'Funding Categories'!$A$3:$D$25,3))&lt;0,0,E33-(SUMIFS($E$6:E33,$H$6:H33,H33)-VLOOKUP(H33,'Funding Categories'!$A$3:$D$25,3))))),""))</f>
        <v/>
      </c>
      <c r="H33" s="44"/>
      <c r="I33" s="44"/>
    </row>
    <row r="34" spans="1:9">
      <c r="A34" s="44" t="str">
        <f>IF(OR(C34="",D34=""),"",COUNTA($E$6:$E34))</f>
        <v/>
      </c>
      <c r="B34" s="27"/>
      <c r="C34" s="26"/>
      <c r="E34" s="34" t="str">
        <f t="shared" si="1"/>
        <v/>
      </c>
      <c r="F34" s="49" t="str">
        <f t="shared" si="0"/>
        <v/>
      </c>
      <c r="G34" s="35" t="str">
        <f>IF(H34="Not Approved",0,IFERROR(IF(VLOOKUP(H34,'Funding Categories'!$A$3:$D$25,2)="Unit",D34*F34,IF(SUMIFS($E$6:E34,$H$6:H34,H34)&lt;VLOOKUP(H34,'Funding Categories'!$A$3:$D$25,3),D34*F34,IF(E34-(SUMIFS($E$6:E34,$H$6:H34,H34)-VLOOKUP(H34,'Funding Categories'!$A$3:$D$25,3))&lt;0,0,E34-(SUMIFS($E$6:E34,$H$6:H34,H34)-VLOOKUP(H34,'Funding Categories'!$A$3:$D$25,3))))),""))</f>
        <v/>
      </c>
      <c r="H34" s="44"/>
      <c r="I34" s="44"/>
    </row>
    <row r="35" spans="1:9">
      <c r="A35" s="44" t="str">
        <f>IF(OR(C35="",D35=""),"",COUNTA($E$6:$E35))</f>
        <v/>
      </c>
      <c r="B35" s="27"/>
      <c r="C35" s="26"/>
      <c r="E35" s="34" t="str">
        <f t="shared" si="1"/>
        <v/>
      </c>
      <c r="F35" s="49" t="str">
        <f t="shared" si="0"/>
        <v/>
      </c>
      <c r="G35" s="35" t="str">
        <f>IF(H35="Not Approved",0,IFERROR(IF(VLOOKUP(H35,'Funding Categories'!$A$3:$D$25,2)="Unit",D35*F35,IF(SUMIFS($E$6:E35,$H$6:H35,H35)&lt;VLOOKUP(H35,'Funding Categories'!$A$3:$D$25,3),D35*F35,IF(E35-(SUMIFS($E$6:E35,$H$6:H35,H35)-VLOOKUP(H35,'Funding Categories'!$A$3:$D$25,3))&lt;0,0,E35-(SUMIFS($E$6:E35,$H$6:H35,H35)-VLOOKUP(H35,'Funding Categories'!$A$3:$D$25,3))))),""))</f>
        <v/>
      </c>
      <c r="H35" s="44"/>
      <c r="I35" s="44"/>
    </row>
    <row r="36" spans="1:9">
      <c r="A36" s="44" t="str">
        <f>IF(OR(C36="",D36=""),"",COUNTA($E$6:$E36))</f>
        <v/>
      </c>
      <c r="B36" s="27"/>
      <c r="C36" s="26"/>
      <c r="E36" s="34" t="str">
        <f t="shared" si="1"/>
        <v/>
      </c>
      <c r="F36" s="49" t="str">
        <f t="shared" si="0"/>
        <v/>
      </c>
      <c r="G36" s="35" t="str">
        <f>IF(H36="Not Approved",0,IFERROR(IF(VLOOKUP(H36,'Funding Categories'!$A$3:$D$25,2)="Unit",D36*F36,IF(SUMIFS($E$6:E36,$H$6:H36,H36)&lt;VLOOKUP(H36,'Funding Categories'!$A$3:$D$25,3),D36*F36,IF(E36-(SUMIFS($E$6:E36,$H$6:H36,H36)-VLOOKUP(H36,'Funding Categories'!$A$3:$D$25,3))&lt;0,0,E36-(SUMIFS($E$6:E36,$H$6:H36,H36)-VLOOKUP(H36,'Funding Categories'!$A$3:$D$25,3))))),""))</f>
        <v/>
      </c>
      <c r="H36" s="44"/>
      <c r="I36" s="44"/>
    </row>
    <row r="37" spans="1:9">
      <c r="A37" s="44" t="str">
        <f>IF(OR(C37="",D37=""),"",COUNTA($E$6:$E37))</f>
        <v/>
      </c>
      <c r="B37" s="27"/>
      <c r="C37" s="26"/>
      <c r="E37" s="34" t="str">
        <f t="shared" si="1"/>
        <v/>
      </c>
      <c r="F37" s="49" t="str">
        <f t="shared" si="0"/>
        <v/>
      </c>
      <c r="G37" s="35" t="str">
        <f>IF(H37="Not Approved",0,IFERROR(IF(VLOOKUP(H37,'Funding Categories'!$A$3:$D$25,2)="Unit",D37*F37,IF(SUMIFS($E$6:E37,$H$6:H37,H37)&lt;VLOOKUP(H37,'Funding Categories'!$A$3:$D$25,3),D37*F37,IF(E37-(SUMIFS($E$6:E37,$H$6:H37,H37)-VLOOKUP(H37,'Funding Categories'!$A$3:$D$25,3))&lt;0,0,E37-(SUMIFS($E$6:E37,$H$6:H37,H37)-VLOOKUP(H37,'Funding Categories'!$A$3:$D$25,3))))),""))</f>
        <v/>
      </c>
      <c r="H37" s="44"/>
      <c r="I37" s="44"/>
    </row>
    <row r="38" spans="1:9">
      <c r="A38" s="44" t="str">
        <f>IF(OR(C38="",D38=""),"",COUNTA($E$6:$E38))</f>
        <v/>
      </c>
      <c r="B38" s="27"/>
      <c r="C38" s="26"/>
      <c r="E38" s="34" t="str">
        <f t="shared" si="1"/>
        <v/>
      </c>
      <c r="F38" s="49" t="str">
        <f t="shared" ref="F38:F69" si="2">IF(H38="","",IF(H38="Not Approved",0,C38))</f>
        <v/>
      </c>
      <c r="G38" s="35" t="str">
        <f>IF(H38="Not Approved",0,IFERROR(IF(VLOOKUP(H38,'Funding Categories'!$A$3:$D$25,2)="Unit",D38*F38,IF(SUMIFS($E$6:E38,$H$6:H38,H38)&lt;VLOOKUP(H38,'Funding Categories'!$A$3:$D$25,3),D38*F38,IF(E38-(SUMIFS($E$6:E38,$H$6:H38,H38)-VLOOKUP(H38,'Funding Categories'!$A$3:$D$25,3))&lt;0,0,E38-(SUMIFS($E$6:E38,$H$6:H38,H38)-VLOOKUP(H38,'Funding Categories'!$A$3:$D$25,3))))),""))</f>
        <v/>
      </c>
      <c r="H38" s="44"/>
      <c r="I38" s="44"/>
    </row>
    <row r="39" spans="1:9">
      <c r="A39" s="44" t="str">
        <f>IF(OR(C39="",D39=""),"",COUNTA($E$6:$E39))</f>
        <v/>
      </c>
      <c r="B39" s="27"/>
      <c r="C39" s="26"/>
      <c r="E39" s="34" t="str">
        <f t="shared" si="1"/>
        <v/>
      </c>
      <c r="F39" s="49" t="str">
        <f t="shared" si="2"/>
        <v/>
      </c>
      <c r="G39" s="35" t="str">
        <f>IF(H39="Not Approved",0,IFERROR(IF(VLOOKUP(H39,'Funding Categories'!$A$3:$D$25,2)="Unit",D39*F39,IF(SUMIFS($E$6:E39,$H$6:H39,H39)&lt;VLOOKUP(H39,'Funding Categories'!$A$3:$D$25,3),D39*F39,IF(E39-(SUMIFS($E$6:E39,$H$6:H39,H39)-VLOOKUP(H39,'Funding Categories'!$A$3:$D$25,3))&lt;0,0,E39-(SUMIFS($E$6:E39,$H$6:H39,H39)-VLOOKUP(H39,'Funding Categories'!$A$3:$D$25,3))))),""))</f>
        <v/>
      </c>
      <c r="H39" s="44"/>
      <c r="I39" s="44"/>
    </row>
    <row r="40" spans="1:9">
      <c r="A40" s="44" t="str">
        <f>IF(OR(C40="",D40=""),"",COUNTA($E$6:$E40))</f>
        <v/>
      </c>
      <c r="B40" s="27"/>
      <c r="C40" s="26"/>
      <c r="E40" s="34" t="str">
        <f t="shared" si="1"/>
        <v/>
      </c>
      <c r="F40" s="49" t="str">
        <f t="shared" si="2"/>
        <v/>
      </c>
      <c r="G40" s="35" t="str">
        <f>IF(H40="Not Approved",0,IFERROR(IF(VLOOKUP(H40,'Funding Categories'!$A$3:$D$25,2)="Unit",D40*F40,IF(SUMIFS($E$6:E40,$H$6:H40,H40)&lt;VLOOKUP(H40,'Funding Categories'!$A$3:$D$25,3),D40*F40,IF(E40-(SUMIFS($E$6:E40,$H$6:H40,H40)-VLOOKUP(H40,'Funding Categories'!$A$3:$D$25,3))&lt;0,0,E40-(SUMIFS($E$6:E40,$H$6:H40,H40)-VLOOKUP(H40,'Funding Categories'!$A$3:$D$25,3))))),""))</f>
        <v/>
      </c>
      <c r="H40" s="44"/>
      <c r="I40" s="44"/>
    </row>
    <row r="41" spans="1:9">
      <c r="A41" s="44" t="str">
        <f>IF(OR(C41="",D41=""),"",COUNTA($E$6:$E41))</f>
        <v/>
      </c>
      <c r="B41" s="27"/>
      <c r="C41" s="26"/>
      <c r="E41" s="34" t="str">
        <f t="shared" si="1"/>
        <v/>
      </c>
      <c r="F41" s="49" t="str">
        <f t="shared" si="2"/>
        <v/>
      </c>
      <c r="G41" s="35" t="str">
        <f>IF(H41="Not Approved",0,IFERROR(IF(VLOOKUP(H41,'Funding Categories'!$A$3:$D$25,2)="Unit",D41*F41,IF(SUMIFS($E$6:E41,$H$6:H41,H41)&lt;VLOOKUP(H41,'Funding Categories'!$A$3:$D$25,3),D41*F41,IF(E41-(SUMIFS($E$6:E41,$H$6:H41,H41)-VLOOKUP(H41,'Funding Categories'!$A$3:$D$25,3))&lt;0,0,E41-(SUMIFS($E$6:E41,$H$6:H41,H41)-VLOOKUP(H41,'Funding Categories'!$A$3:$D$25,3))))),""))</f>
        <v/>
      </c>
      <c r="H41" s="44"/>
      <c r="I41" s="44"/>
    </row>
    <row r="42" spans="1:9">
      <c r="A42" s="44" t="str">
        <f>IF(OR(C42="",D42=""),"",COUNTA($E$6:$E42))</f>
        <v/>
      </c>
      <c r="B42" s="27"/>
      <c r="C42" s="26"/>
      <c r="E42" s="34" t="str">
        <f t="shared" si="1"/>
        <v/>
      </c>
      <c r="F42" s="49" t="str">
        <f t="shared" si="2"/>
        <v/>
      </c>
      <c r="G42" s="35" t="str">
        <f>IF(H42="Not Approved",0,IFERROR(IF(VLOOKUP(H42,'Funding Categories'!$A$3:$D$25,2)="Unit",D42*F42,IF(SUMIFS($E$6:E42,$H$6:H42,H42)&lt;VLOOKUP(H42,'Funding Categories'!$A$3:$D$25,3),D42*F42,IF(E42-(SUMIFS($E$6:E42,$H$6:H42,H42)-VLOOKUP(H42,'Funding Categories'!$A$3:$D$25,3))&lt;0,0,E42-(SUMIFS($E$6:E42,$H$6:H42,H42)-VLOOKUP(H42,'Funding Categories'!$A$3:$D$25,3))))),""))</f>
        <v/>
      </c>
      <c r="H42" s="44"/>
      <c r="I42" s="44"/>
    </row>
    <row r="43" spans="1:9">
      <c r="A43" s="44" t="str">
        <f>IF(OR(C43="",D43=""),"",COUNTA($E$6:$E43))</f>
        <v/>
      </c>
      <c r="B43" s="27"/>
      <c r="C43" s="26"/>
      <c r="E43" s="34" t="str">
        <f t="shared" si="1"/>
        <v/>
      </c>
      <c r="F43" s="49" t="str">
        <f t="shared" si="2"/>
        <v/>
      </c>
      <c r="G43" s="35" t="str">
        <f>IF(H43="Not Approved",0,IFERROR(IF(VLOOKUP(H43,'Funding Categories'!$A$3:$D$25,2)="Unit",D43*F43,IF(SUMIFS($E$6:E43,$H$6:H43,H43)&lt;VLOOKUP(H43,'Funding Categories'!$A$3:$D$25,3),D43*F43,IF(E43-(SUMIFS($E$6:E43,$H$6:H43,H43)-VLOOKUP(H43,'Funding Categories'!$A$3:$D$25,3))&lt;0,0,E43-(SUMIFS($E$6:E43,$H$6:H43,H43)-VLOOKUP(H43,'Funding Categories'!$A$3:$D$25,3))))),""))</f>
        <v/>
      </c>
      <c r="H43" s="44"/>
      <c r="I43" s="44"/>
    </row>
    <row r="44" spans="1:9">
      <c r="A44" s="44" t="str">
        <f>IF(OR(C44="",D44=""),"",COUNTA($E$6:$E44))</f>
        <v/>
      </c>
      <c r="B44" s="27"/>
      <c r="C44" s="26"/>
      <c r="E44" s="34" t="str">
        <f t="shared" si="1"/>
        <v/>
      </c>
      <c r="F44" s="49" t="str">
        <f t="shared" si="2"/>
        <v/>
      </c>
      <c r="G44" s="35" t="str">
        <f>IF(H44="Not Approved",0,IFERROR(IF(VLOOKUP(H44,'Funding Categories'!$A$3:$D$25,2)="Unit",D44*F44,IF(SUMIFS($E$6:E44,$H$6:H44,H44)&lt;VLOOKUP(H44,'Funding Categories'!$A$3:$D$25,3),D44*F44,IF(E44-(SUMIFS($E$6:E44,$H$6:H44,H44)-VLOOKUP(H44,'Funding Categories'!$A$3:$D$25,3))&lt;0,0,E44-(SUMIFS($E$6:E44,$H$6:H44,H44)-VLOOKUP(H44,'Funding Categories'!$A$3:$D$25,3))))),""))</f>
        <v/>
      </c>
      <c r="H44" s="44"/>
      <c r="I44" s="44"/>
    </row>
    <row r="45" spans="1:9">
      <c r="A45" s="44" t="str">
        <f>IF(OR(C45="",D45=""),"",COUNTA($E$6:$E45))</f>
        <v/>
      </c>
      <c r="B45" s="27"/>
      <c r="C45" s="26"/>
      <c r="E45" s="34" t="str">
        <f t="shared" si="1"/>
        <v/>
      </c>
      <c r="F45" s="49" t="str">
        <f t="shared" si="2"/>
        <v/>
      </c>
      <c r="G45" s="35" t="str">
        <f>IF(H45="Not Approved",0,IFERROR(IF(VLOOKUP(H45,'Funding Categories'!$A$3:$D$25,2)="Unit",D45*F45,IF(SUMIFS($E$6:E45,$H$6:H45,H45)&lt;VLOOKUP(H45,'Funding Categories'!$A$3:$D$25,3),D45*F45,IF(E45-(SUMIFS($E$6:E45,$H$6:H45,H45)-VLOOKUP(H45,'Funding Categories'!$A$3:$D$25,3))&lt;0,0,E45-(SUMIFS($E$6:E45,$H$6:H45,H45)-VLOOKUP(H45,'Funding Categories'!$A$3:$D$25,3))))),""))</f>
        <v/>
      </c>
      <c r="H45" s="44"/>
      <c r="I45" s="44"/>
    </row>
    <row r="46" spans="1:9">
      <c r="A46" s="44" t="str">
        <f>IF(OR(C46="",D46=""),"",COUNTA($E$6:$E46))</f>
        <v/>
      </c>
      <c r="B46" s="27"/>
      <c r="C46" s="26"/>
      <c r="E46" s="34" t="str">
        <f t="shared" si="1"/>
        <v/>
      </c>
      <c r="F46" s="49" t="str">
        <f t="shared" si="2"/>
        <v/>
      </c>
      <c r="G46" s="35" t="str">
        <f>IF(H46="Not Approved",0,IFERROR(IF(VLOOKUP(H46,'Funding Categories'!$A$3:$D$25,2)="Unit",D46*F46,IF(SUMIFS($E$6:E46,$H$6:H46,H46)&lt;VLOOKUP(H46,'Funding Categories'!$A$3:$D$25,3),D46*F46,IF(E46-(SUMIFS($E$6:E46,$H$6:H46,H46)-VLOOKUP(H46,'Funding Categories'!$A$3:$D$25,3))&lt;0,0,E46-(SUMIFS($E$6:E46,$H$6:H46,H46)-VLOOKUP(H46,'Funding Categories'!$A$3:$D$25,3))))),""))</f>
        <v/>
      </c>
      <c r="H46" s="44"/>
      <c r="I46" s="44"/>
    </row>
    <row r="47" spans="1:9">
      <c r="A47" s="44" t="str">
        <f>IF(OR(C47="",D47=""),"",COUNTA($E$6:$E47))</f>
        <v/>
      </c>
      <c r="B47" s="27"/>
      <c r="C47" s="26"/>
      <c r="E47" s="34" t="str">
        <f t="shared" si="1"/>
        <v/>
      </c>
      <c r="F47" s="49" t="str">
        <f t="shared" si="2"/>
        <v/>
      </c>
      <c r="G47" s="35" t="str">
        <f>IF(H47="Not Approved",0,IFERROR(IF(VLOOKUP(H47,'Funding Categories'!$A$3:$D$25,2)="Unit",D47*F47,IF(SUMIFS($E$6:E47,$H$6:H47,H47)&lt;VLOOKUP(H47,'Funding Categories'!$A$3:$D$25,3),D47*F47,IF(E47-(SUMIFS($E$6:E47,$H$6:H47,H47)-VLOOKUP(H47,'Funding Categories'!$A$3:$D$25,3))&lt;0,0,E47-(SUMIFS($E$6:E47,$H$6:H47,H47)-VLOOKUP(H47,'Funding Categories'!$A$3:$D$25,3))))),""))</f>
        <v/>
      </c>
      <c r="H47" s="44"/>
      <c r="I47" s="44"/>
    </row>
    <row r="48" spans="1:9">
      <c r="A48" s="44" t="str">
        <f>IF(OR(C48="",D48=""),"",COUNTA($E$6:$E48))</f>
        <v/>
      </c>
      <c r="B48" s="27"/>
      <c r="C48" s="26"/>
      <c r="E48" s="34" t="str">
        <f t="shared" si="1"/>
        <v/>
      </c>
      <c r="F48" s="49" t="str">
        <f t="shared" si="2"/>
        <v/>
      </c>
      <c r="G48" s="35" t="str">
        <f>IF(H48="Not Approved",0,IFERROR(IF(VLOOKUP(H48,'Funding Categories'!$A$3:$D$25,2)="Unit",D48*F48,IF(SUMIFS($E$6:E48,$H$6:H48,H48)&lt;VLOOKUP(H48,'Funding Categories'!$A$3:$D$25,3),D48*F48,IF(E48-(SUMIFS($E$6:E48,$H$6:H48,H48)-VLOOKUP(H48,'Funding Categories'!$A$3:$D$25,3))&lt;0,0,E48-(SUMIFS($E$6:E48,$H$6:H48,H48)-VLOOKUP(H48,'Funding Categories'!$A$3:$D$25,3))))),""))</f>
        <v/>
      </c>
      <c r="H48" s="44"/>
      <c r="I48" s="44"/>
    </row>
    <row r="49" spans="1:9">
      <c r="A49" s="44" t="str">
        <f>IF(OR(C49="",D49=""),"",COUNTA($E$6:$E49))</f>
        <v/>
      </c>
      <c r="B49" s="27"/>
      <c r="C49" s="26"/>
      <c r="E49" s="34" t="str">
        <f t="shared" si="1"/>
        <v/>
      </c>
      <c r="F49" s="49" t="str">
        <f t="shared" si="2"/>
        <v/>
      </c>
      <c r="G49" s="35" t="str">
        <f>IF(H49="Not Approved",0,IFERROR(IF(VLOOKUP(H49,'Funding Categories'!$A$3:$D$25,2)="Unit",D49*F49,IF(SUMIFS($E$6:E49,$H$6:H49,H49)&lt;VLOOKUP(H49,'Funding Categories'!$A$3:$D$25,3),D49*F49,IF(E49-(SUMIFS($E$6:E49,$H$6:H49,H49)-VLOOKUP(H49,'Funding Categories'!$A$3:$D$25,3))&lt;0,0,E49-(SUMIFS($E$6:E49,$H$6:H49,H49)-VLOOKUP(H49,'Funding Categories'!$A$3:$D$25,3))))),""))</f>
        <v/>
      </c>
      <c r="H49" s="44"/>
      <c r="I49" s="44"/>
    </row>
    <row r="50" spans="1:9">
      <c r="A50" s="44" t="str">
        <f>IF(OR(C50="",D50=""),"",COUNTA($E$6:$E50))</f>
        <v/>
      </c>
      <c r="B50" s="27"/>
      <c r="C50" s="26"/>
      <c r="E50" s="34" t="str">
        <f t="shared" si="1"/>
        <v/>
      </c>
      <c r="F50" s="49" t="str">
        <f t="shared" si="2"/>
        <v/>
      </c>
      <c r="G50" s="35" t="str">
        <f>IF(H50="Not Approved",0,IFERROR(IF(VLOOKUP(H50,'Funding Categories'!$A$3:$D$25,2)="Unit",D50*F50,IF(SUMIFS($E$6:E50,$H$6:H50,H50)&lt;VLOOKUP(H50,'Funding Categories'!$A$3:$D$25,3),D50*F50,IF(E50-(SUMIFS($E$6:E50,$H$6:H50,H50)-VLOOKUP(H50,'Funding Categories'!$A$3:$D$25,3))&lt;0,0,E50-(SUMIFS($E$6:E50,$H$6:H50,H50)-VLOOKUP(H50,'Funding Categories'!$A$3:$D$25,3))))),""))</f>
        <v/>
      </c>
      <c r="H50" s="44"/>
      <c r="I50" s="44"/>
    </row>
    <row r="51" spans="1:9">
      <c r="A51" s="44" t="str">
        <f>IF(OR(C51="",D51=""),"",COUNTA($E$6:$E51))</f>
        <v/>
      </c>
      <c r="B51" s="27"/>
      <c r="C51" s="26"/>
      <c r="E51" s="34" t="str">
        <f t="shared" si="1"/>
        <v/>
      </c>
      <c r="F51" s="49" t="str">
        <f t="shared" si="2"/>
        <v/>
      </c>
      <c r="G51" s="35" t="str">
        <f>IF(H51="Not Approved",0,IFERROR(IF(VLOOKUP(H51,'Funding Categories'!$A$3:$D$25,2)="Unit",D51*F51,IF(SUMIFS($E$6:E51,$H$6:H51,H51)&lt;VLOOKUP(H51,'Funding Categories'!$A$3:$D$25,3),D51*F51,IF(E51-(SUMIFS($E$6:E51,$H$6:H51,H51)-VLOOKUP(H51,'Funding Categories'!$A$3:$D$25,3))&lt;0,0,E51-(SUMIFS($E$6:E51,$H$6:H51,H51)-VLOOKUP(H51,'Funding Categories'!$A$3:$D$25,3))))),""))</f>
        <v/>
      </c>
      <c r="H51" s="44"/>
      <c r="I51" s="44"/>
    </row>
    <row r="52" spans="1:9">
      <c r="A52" s="44" t="str">
        <f>IF(OR(C52="",D52=""),"",COUNTA($E$6:$E52))</f>
        <v/>
      </c>
      <c r="B52" s="27"/>
      <c r="C52" s="26"/>
      <c r="E52" s="34" t="str">
        <f t="shared" si="1"/>
        <v/>
      </c>
      <c r="F52" s="49" t="str">
        <f t="shared" si="2"/>
        <v/>
      </c>
      <c r="G52" s="35" t="str">
        <f>IF(H52="Not Approved",0,IFERROR(IF(VLOOKUP(H52,'Funding Categories'!$A$3:$D$25,2)="Unit",D52*F52,IF(SUMIFS($E$6:E52,$H$6:H52,H52)&lt;VLOOKUP(H52,'Funding Categories'!$A$3:$D$25,3),D52*F52,IF(E52-(SUMIFS($E$6:E52,$H$6:H52,H52)-VLOOKUP(H52,'Funding Categories'!$A$3:$D$25,3))&lt;0,0,E52-(SUMIFS($E$6:E52,$H$6:H52,H52)-VLOOKUP(H52,'Funding Categories'!$A$3:$D$25,3))))),""))</f>
        <v/>
      </c>
      <c r="H52" s="44"/>
      <c r="I52" s="44"/>
    </row>
    <row r="53" spans="1:9">
      <c r="A53" s="44" t="str">
        <f>IF(OR(C53="",D53=""),"",COUNTA($E$6:$E53))</f>
        <v/>
      </c>
      <c r="B53" s="27"/>
      <c r="C53" s="26"/>
      <c r="E53" s="34" t="str">
        <f t="shared" si="1"/>
        <v/>
      </c>
      <c r="F53" s="49" t="str">
        <f t="shared" si="2"/>
        <v/>
      </c>
      <c r="G53" s="35" t="str">
        <f>IF(H53="Not Approved",0,IFERROR(IF(VLOOKUP(H53,'Funding Categories'!$A$3:$D$25,2)="Unit",D53*F53,IF(SUMIFS($E$6:E53,$H$6:H53,H53)&lt;VLOOKUP(H53,'Funding Categories'!$A$3:$D$25,3),D53*F53,IF(E53-(SUMIFS($E$6:E53,$H$6:H53,H53)-VLOOKUP(H53,'Funding Categories'!$A$3:$D$25,3))&lt;0,0,E53-(SUMIFS($E$6:E53,$H$6:H53,H53)-VLOOKUP(H53,'Funding Categories'!$A$3:$D$25,3))))),""))</f>
        <v/>
      </c>
      <c r="H53" s="44"/>
      <c r="I53" s="44"/>
    </row>
    <row r="54" spans="1:9">
      <c r="A54" s="44" t="str">
        <f>IF(OR(C54="",D54=""),"",COUNTA($E$6:$E54))</f>
        <v/>
      </c>
      <c r="B54" s="27"/>
      <c r="C54" s="26"/>
      <c r="E54" s="34" t="str">
        <f t="shared" si="1"/>
        <v/>
      </c>
      <c r="F54" s="49" t="str">
        <f t="shared" si="2"/>
        <v/>
      </c>
      <c r="G54" s="35" t="str">
        <f>IF(H54="Not Approved",0,IFERROR(IF(VLOOKUP(H54,'Funding Categories'!$A$3:$D$25,2)="Unit",D54*F54,IF(SUMIFS($E$6:E54,$H$6:H54,H54)&lt;VLOOKUP(H54,'Funding Categories'!$A$3:$D$25,3),D54*F54,IF(E54-(SUMIFS($E$6:E54,$H$6:H54,H54)-VLOOKUP(H54,'Funding Categories'!$A$3:$D$25,3))&lt;0,0,E54-(SUMIFS($E$6:E54,$H$6:H54,H54)-VLOOKUP(H54,'Funding Categories'!$A$3:$D$25,3))))),""))</f>
        <v/>
      </c>
      <c r="H54" s="44"/>
      <c r="I54" s="44"/>
    </row>
    <row r="55" spans="1:9">
      <c r="A55" s="44" t="str">
        <f>IF(OR(C55="",D55=""),"",COUNTA($E$6:$E55))</f>
        <v/>
      </c>
      <c r="B55" s="27"/>
      <c r="C55" s="26"/>
      <c r="E55" s="34" t="str">
        <f t="shared" si="1"/>
        <v/>
      </c>
      <c r="F55" s="49" t="str">
        <f t="shared" si="2"/>
        <v/>
      </c>
      <c r="G55" s="35" t="str">
        <f>IF(H55="Not Approved",0,IFERROR(IF(VLOOKUP(H55,'Funding Categories'!$A$3:$D$25,2)="Unit",D55*F55,IF(SUMIFS($E$6:E55,$H$6:H55,H55)&lt;VLOOKUP(H55,'Funding Categories'!$A$3:$D$25,3),D55*F55,IF(E55-(SUMIFS($E$6:E55,$H$6:H55,H55)-VLOOKUP(H55,'Funding Categories'!$A$3:$D$25,3))&lt;0,0,E55-(SUMIFS($E$6:E55,$H$6:H55,H55)-VLOOKUP(H55,'Funding Categories'!$A$3:$D$25,3))))),""))</f>
        <v/>
      </c>
      <c r="H55" s="44"/>
      <c r="I55" s="44"/>
    </row>
    <row r="56" spans="1:9">
      <c r="A56" s="44" t="str">
        <f>IF(OR(C56="",D56=""),"",COUNTA($E$6:$E56))</f>
        <v/>
      </c>
      <c r="B56" s="27"/>
      <c r="C56" s="26"/>
      <c r="E56" s="34" t="str">
        <f t="shared" si="1"/>
        <v/>
      </c>
      <c r="F56" s="49" t="str">
        <f t="shared" si="2"/>
        <v/>
      </c>
      <c r="G56" s="35" t="str">
        <f>IF(H56="Not Approved",0,IFERROR(IF(VLOOKUP(H56,'Funding Categories'!$A$3:$D$25,2)="Unit",D56*F56,IF(SUMIFS($E$6:E56,$H$6:H56,H56)&lt;VLOOKUP(H56,'Funding Categories'!$A$3:$D$25,3),D56*F56,IF(E56-(SUMIFS($E$6:E56,$H$6:H56,H56)-VLOOKUP(H56,'Funding Categories'!$A$3:$D$25,3))&lt;0,0,E56-(SUMIFS($E$6:E56,$H$6:H56,H56)-VLOOKUP(H56,'Funding Categories'!$A$3:$D$25,3))))),""))</f>
        <v/>
      </c>
      <c r="H56" s="44"/>
      <c r="I56" s="44"/>
    </row>
    <row r="57" spans="1:9">
      <c r="A57" s="44" t="str">
        <f>IF(OR(C57="",D57=""),"",COUNTA($E$6:$E57))</f>
        <v/>
      </c>
      <c r="B57" s="27"/>
      <c r="C57" s="26"/>
      <c r="E57" s="34" t="str">
        <f t="shared" si="1"/>
        <v/>
      </c>
      <c r="F57" s="49" t="str">
        <f t="shared" si="2"/>
        <v/>
      </c>
      <c r="G57" s="35" t="str">
        <f>IF(H57="Not Approved",0,IFERROR(IF(VLOOKUP(H57,'Funding Categories'!$A$3:$D$25,2)="Unit",D57*F57,IF(SUMIFS($E$6:E57,$H$6:H57,H57)&lt;VLOOKUP(H57,'Funding Categories'!$A$3:$D$25,3),D57*F57,IF(E57-(SUMIFS($E$6:E57,$H$6:H57,H57)-VLOOKUP(H57,'Funding Categories'!$A$3:$D$25,3))&lt;0,0,E57-(SUMIFS($E$6:E57,$H$6:H57,H57)-VLOOKUP(H57,'Funding Categories'!$A$3:$D$25,3))))),""))</f>
        <v/>
      </c>
      <c r="H57" s="44"/>
      <c r="I57" s="44"/>
    </row>
    <row r="58" spans="1:9">
      <c r="A58" s="44" t="str">
        <f>IF(OR(C58="",D58=""),"",COUNTA($E$6:$E58))</f>
        <v/>
      </c>
      <c r="B58" s="27"/>
      <c r="C58" s="26"/>
      <c r="E58" s="34" t="str">
        <f t="shared" si="1"/>
        <v/>
      </c>
      <c r="F58" s="49" t="str">
        <f t="shared" si="2"/>
        <v/>
      </c>
      <c r="G58" s="35" t="str">
        <f>IF(H58="Not Approved",0,IFERROR(IF(VLOOKUP(H58,'Funding Categories'!$A$3:$D$25,2)="Unit",D58*F58,IF(SUMIFS($E$6:E58,$H$6:H58,H58)&lt;VLOOKUP(H58,'Funding Categories'!$A$3:$D$25,3),D58*F58,IF(E58-(SUMIFS($E$6:E58,$H$6:H58,H58)-VLOOKUP(H58,'Funding Categories'!$A$3:$D$25,3))&lt;0,0,E58-(SUMIFS($E$6:E58,$H$6:H58,H58)-VLOOKUP(H58,'Funding Categories'!$A$3:$D$25,3))))),""))</f>
        <v/>
      </c>
      <c r="H58" s="44"/>
      <c r="I58" s="44"/>
    </row>
    <row r="59" spans="1:9">
      <c r="A59" s="44" t="str">
        <f>IF(OR(C59="",D59=""),"",COUNTA($E$6:$E59))</f>
        <v/>
      </c>
      <c r="B59" s="27"/>
      <c r="C59" s="26"/>
      <c r="E59" s="34" t="str">
        <f t="shared" si="1"/>
        <v/>
      </c>
      <c r="F59" s="49" t="str">
        <f t="shared" si="2"/>
        <v/>
      </c>
      <c r="G59" s="35" t="str">
        <f>IF(H59="Not Approved",0,IFERROR(IF(VLOOKUP(H59,'Funding Categories'!$A$3:$D$25,2)="Unit",D59*F59,IF(SUMIFS($E$6:E59,$H$6:H59,H59)&lt;VLOOKUP(H59,'Funding Categories'!$A$3:$D$25,3),D59*F59,IF(E59-(SUMIFS($E$6:E59,$H$6:H59,H59)-VLOOKUP(H59,'Funding Categories'!$A$3:$D$25,3))&lt;0,0,E59-(SUMIFS($E$6:E59,$H$6:H59,H59)-VLOOKUP(H59,'Funding Categories'!$A$3:$D$25,3))))),""))</f>
        <v/>
      </c>
      <c r="H59" s="44"/>
      <c r="I59" s="44"/>
    </row>
    <row r="60" spans="1:9">
      <c r="A60" s="44" t="str">
        <f>IF(OR(C60="",D60=""),"",COUNTA($E$6:$E60))</f>
        <v/>
      </c>
      <c r="B60" s="27"/>
      <c r="C60" s="26"/>
      <c r="E60" s="34" t="str">
        <f t="shared" si="1"/>
        <v/>
      </c>
      <c r="F60" s="49" t="str">
        <f t="shared" si="2"/>
        <v/>
      </c>
      <c r="G60" s="35" t="str">
        <f>IF(H60="Not Approved",0,IFERROR(IF(VLOOKUP(H60,'Funding Categories'!$A$3:$D$25,2)="Unit",D60*F60,IF(SUMIFS($E$6:E60,$H$6:H60,H60)&lt;VLOOKUP(H60,'Funding Categories'!$A$3:$D$25,3),D60*F60,IF(E60-(SUMIFS($E$6:E60,$H$6:H60,H60)-VLOOKUP(H60,'Funding Categories'!$A$3:$D$25,3))&lt;0,0,E60-(SUMIFS($E$6:E60,$H$6:H60,H60)-VLOOKUP(H60,'Funding Categories'!$A$3:$D$25,3))))),""))</f>
        <v/>
      </c>
      <c r="H60" s="44"/>
      <c r="I60" s="44"/>
    </row>
    <row r="61" spans="1:9">
      <c r="A61" s="44" t="str">
        <f>IF(OR(C61="",D61=""),"",COUNTA($E$6:$E61))</f>
        <v/>
      </c>
      <c r="B61" s="27"/>
      <c r="C61" s="26"/>
      <c r="E61" s="34" t="str">
        <f t="shared" si="1"/>
        <v/>
      </c>
      <c r="F61" s="49" t="str">
        <f t="shared" si="2"/>
        <v/>
      </c>
      <c r="G61" s="35" t="str">
        <f>IF(H61="Not Approved",0,IFERROR(IF(VLOOKUP(H61,'Funding Categories'!$A$3:$D$25,2)="Unit",D61*F61,IF(SUMIFS($E$6:E61,$H$6:H61,H61)&lt;VLOOKUP(H61,'Funding Categories'!$A$3:$D$25,3),D61*F61,IF(E61-(SUMIFS($E$6:E61,$H$6:H61,H61)-VLOOKUP(H61,'Funding Categories'!$A$3:$D$25,3))&lt;0,0,E61-(SUMIFS($E$6:E61,$H$6:H61,H61)-VLOOKUP(H61,'Funding Categories'!$A$3:$D$25,3))))),""))</f>
        <v/>
      </c>
      <c r="H61" s="44"/>
      <c r="I61" s="44"/>
    </row>
    <row r="62" spans="1:9">
      <c r="A62" s="44" t="str">
        <f>IF(OR(C62="",D62=""),"",COUNTA($E$6:$E62))</f>
        <v/>
      </c>
      <c r="B62" s="27"/>
      <c r="C62" s="26"/>
      <c r="E62" s="34" t="str">
        <f t="shared" si="1"/>
        <v/>
      </c>
      <c r="F62" s="49" t="str">
        <f t="shared" si="2"/>
        <v/>
      </c>
      <c r="G62" s="35" t="str">
        <f>IF(H62="Not Approved",0,IFERROR(IF(VLOOKUP(H62,'Funding Categories'!$A$3:$D$25,2)="Unit",D62*F62,IF(SUMIFS($E$6:E62,$H$6:H62,H62)&lt;VLOOKUP(H62,'Funding Categories'!$A$3:$D$25,3),D62*F62,IF(E62-(SUMIFS($E$6:E62,$H$6:H62,H62)-VLOOKUP(H62,'Funding Categories'!$A$3:$D$25,3))&lt;0,0,E62-(SUMIFS($E$6:E62,$H$6:H62,H62)-VLOOKUP(H62,'Funding Categories'!$A$3:$D$25,3))))),""))</f>
        <v/>
      </c>
      <c r="H62" s="44"/>
      <c r="I62" s="44"/>
    </row>
    <row r="63" spans="1:9">
      <c r="A63" s="44" t="str">
        <f>IF(OR(C63="",D63=""),"",COUNTA($E$6:$E63))</f>
        <v/>
      </c>
      <c r="B63" s="27"/>
      <c r="C63" s="26"/>
      <c r="E63" s="34" t="str">
        <f t="shared" si="1"/>
        <v/>
      </c>
      <c r="F63" s="49" t="str">
        <f t="shared" si="2"/>
        <v/>
      </c>
      <c r="G63" s="35" t="str">
        <f>IF(H63="Not Approved",0,IFERROR(IF(VLOOKUP(H63,'Funding Categories'!$A$3:$D$25,2)="Unit",D63*F63,IF(SUMIFS($E$6:E63,$H$6:H63,H63)&lt;VLOOKUP(H63,'Funding Categories'!$A$3:$D$25,3),D63*F63,IF(E63-(SUMIFS($E$6:E63,$H$6:H63,H63)-VLOOKUP(H63,'Funding Categories'!$A$3:$D$25,3))&lt;0,0,E63-(SUMIFS($E$6:E63,$H$6:H63,H63)-VLOOKUP(H63,'Funding Categories'!$A$3:$D$25,3))))),""))</f>
        <v/>
      </c>
      <c r="H63" s="44"/>
      <c r="I63" s="44"/>
    </row>
    <row r="64" spans="1:9">
      <c r="A64" s="44" t="str">
        <f>IF(OR(C64="",D64=""),"",COUNTA($E$6:$E64))</f>
        <v/>
      </c>
      <c r="B64" s="27"/>
      <c r="C64" s="26"/>
      <c r="E64" s="34" t="str">
        <f t="shared" si="1"/>
        <v/>
      </c>
      <c r="F64" s="49" t="str">
        <f t="shared" si="2"/>
        <v/>
      </c>
      <c r="G64" s="35" t="str">
        <f>IF(H64="Not Approved",0,IFERROR(IF(VLOOKUP(H64,'Funding Categories'!$A$3:$D$25,2)="Unit",D64*F64,IF(SUMIFS($E$6:E64,$H$6:H64,H64)&lt;VLOOKUP(H64,'Funding Categories'!$A$3:$D$25,3),D64*F64,IF(E64-(SUMIFS($E$6:E64,$H$6:H64,H64)-VLOOKUP(H64,'Funding Categories'!$A$3:$D$25,3))&lt;0,0,E64-(SUMIFS($E$6:E64,$H$6:H64,H64)-VLOOKUP(H64,'Funding Categories'!$A$3:$D$25,3))))),""))</f>
        <v/>
      </c>
      <c r="H64" s="44"/>
      <c r="I64" s="44"/>
    </row>
    <row r="65" spans="1:9">
      <c r="A65" s="44" t="str">
        <f>IF(OR(C65="",D65=""),"",COUNTA($E$6:$E65))</f>
        <v/>
      </c>
      <c r="B65" s="27"/>
      <c r="C65" s="26"/>
      <c r="E65" s="34" t="str">
        <f t="shared" si="1"/>
        <v/>
      </c>
      <c r="F65" s="49" t="str">
        <f t="shared" si="2"/>
        <v/>
      </c>
      <c r="G65" s="35" t="str">
        <f>IF(H65="Not Approved",0,IFERROR(IF(VLOOKUP(H65,'Funding Categories'!$A$3:$D$25,2)="Unit",D65*F65,IF(SUMIFS($E$6:E65,$H$6:H65,H65)&lt;VLOOKUP(H65,'Funding Categories'!$A$3:$D$25,3),D65*F65,IF(E65-(SUMIFS($E$6:E65,$H$6:H65,H65)-VLOOKUP(H65,'Funding Categories'!$A$3:$D$25,3))&lt;0,0,E65-(SUMIFS($E$6:E65,$H$6:H65,H65)-VLOOKUP(H65,'Funding Categories'!$A$3:$D$25,3))))),""))</f>
        <v/>
      </c>
      <c r="H65" s="44"/>
      <c r="I65" s="44"/>
    </row>
    <row r="66" spans="1:9">
      <c r="A66" s="44" t="str">
        <f>IF(OR(C66="",D66=""),"",COUNTA($E$6:$E66))</f>
        <v/>
      </c>
      <c r="B66" s="27"/>
      <c r="C66" s="26"/>
      <c r="E66" s="34" t="str">
        <f t="shared" si="1"/>
        <v/>
      </c>
      <c r="F66" s="49" t="str">
        <f t="shared" si="2"/>
        <v/>
      </c>
      <c r="G66" s="35" t="str">
        <f>IF(H66="Not Approved",0,IFERROR(IF(VLOOKUP(H66,'Funding Categories'!$A$3:$D$25,2)="Unit",D66*F66,IF(SUMIFS($E$6:E66,$H$6:H66,H66)&lt;VLOOKUP(H66,'Funding Categories'!$A$3:$D$25,3),D66*F66,IF(E66-(SUMIFS($E$6:E66,$H$6:H66,H66)-VLOOKUP(H66,'Funding Categories'!$A$3:$D$25,3))&lt;0,0,E66-(SUMIFS($E$6:E66,$H$6:H66,H66)-VLOOKUP(H66,'Funding Categories'!$A$3:$D$25,3))))),""))</f>
        <v/>
      </c>
      <c r="H66" s="44"/>
      <c r="I66" s="44"/>
    </row>
    <row r="67" spans="1:9">
      <c r="A67" s="44" t="str">
        <f>IF(OR(C67="",D67=""),"",COUNTA($E$6:$E67))</f>
        <v/>
      </c>
      <c r="B67" s="27"/>
      <c r="C67" s="26"/>
      <c r="E67" s="34" t="str">
        <f t="shared" si="1"/>
        <v/>
      </c>
      <c r="F67" s="49" t="str">
        <f t="shared" si="2"/>
        <v/>
      </c>
      <c r="G67" s="35" t="str">
        <f>IF(H67="Not Approved",0,IFERROR(IF(VLOOKUP(H67,'Funding Categories'!$A$3:$D$25,2)="Unit",D67*F67,IF(SUMIFS($E$6:E67,$H$6:H67,H67)&lt;VLOOKUP(H67,'Funding Categories'!$A$3:$D$25,3),D67*F67,IF(E67-(SUMIFS($E$6:E67,$H$6:H67,H67)-VLOOKUP(H67,'Funding Categories'!$A$3:$D$25,3))&lt;0,0,E67-(SUMIFS($E$6:E67,$H$6:H67,H67)-VLOOKUP(H67,'Funding Categories'!$A$3:$D$25,3))))),""))</f>
        <v/>
      </c>
      <c r="H67" s="44"/>
      <c r="I67" s="44"/>
    </row>
    <row r="68" spans="1:9">
      <c r="A68" s="44" t="str">
        <f>IF(OR(C68="",D68=""),"",COUNTA($E$6:$E68))</f>
        <v/>
      </c>
      <c r="B68" s="27"/>
      <c r="C68" s="26"/>
      <c r="E68" s="34" t="str">
        <f t="shared" si="1"/>
        <v/>
      </c>
      <c r="F68" s="49" t="str">
        <f t="shared" si="2"/>
        <v/>
      </c>
      <c r="G68" s="35" t="str">
        <f>IF(H68="Not Approved",0,IFERROR(IF(VLOOKUP(H68,'Funding Categories'!$A$3:$D$25,2)="Unit",D68*F68,IF(SUMIFS($E$6:E68,$H$6:H68,H68)&lt;VLOOKUP(H68,'Funding Categories'!$A$3:$D$25,3),D68*F68,IF(E68-(SUMIFS($E$6:E68,$H$6:H68,H68)-VLOOKUP(H68,'Funding Categories'!$A$3:$D$25,3))&lt;0,0,E68-(SUMIFS($E$6:E68,$H$6:H68,H68)-VLOOKUP(H68,'Funding Categories'!$A$3:$D$25,3))))),""))</f>
        <v/>
      </c>
      <c r="H68" s="44"/>
      <c r="I68" s="44"/>
    </row>
    <row r="69" spans="1:9">
      <c r="A69" s="44" t="str">
        <f>IF(OR(C69="",D69=""),"",COUNTA($E$6:$E69))</f>
        <v/>
      </c>
      <c r="B69" s="27"/>
      <c r="C69" s="26"/>
      <c r="E69" s="34" t="str">
        <f t="shared" si="1"/>
        <v/>
      </c>
      <c r="F69" s="49" t="str">
        <f t="shared" si="2"/>
        <v/>
      </c>
      <c r="G69" s="35" t="str">
        <f>IF(H69="Not Approved",0,IFERROR(IF(VLOOKUP(H69,'Funding Categories'!$A$3:$D$25,2)="Unit",D69*F69,IF(SUMIFS($E$6:E69,$H$6:H69,H69)&lt;VLOOKUP(H69,'Funding Categories'!$A$3:$D$25,3),D69*F69,IF(E69-(SUMIFS($E$6:E69,$H$6:H69,H69)-VLOOKUP(H69,'Funding Categories'!$A$3:$D$25,3))&lt;0,0,E69-(SUMIFS($E$6:E69,$H$6:H69,H69)-VLOOKUP(H69,'Funding Categories'!$A$3:$D$25,3))))),""))</f>
        <v/>
      </c>
      <c r="H69" s="44"/>
      <c r="I69" s="44"/>
    </row>
    <row r="70" spans="1:9">
      <c r="A70" s="44" t="str">
        <f>IF(OR(C70="",D70=""),"",COUNTA($E$6:$E70))</f>
        <v/>
      </c>
      <c r="B70" s="27"/>
      <c r="C70" s="26"/>
      <c r="E70" s="34" t="str">
        <f t="shared" si="1"/>
        <v/>
      </c>
      <c r="F70" s="49" t="str">
        <f t="shared" ref="F70:F101" si="3">IF(H70="","",IF(H70="Not Approved",0,C70))</f>
        <v/>
      </c>
      <c r="G70" s="35" t="str">
        <f>IF(H70="Not Approved",0,IFERROR(IF(VLOOKUP(H70,'Funding Categories'!$A$3:$D$25,2)="Unit",D70*F70,IF(SUMIFS($E$6:E70,$H$6:H70,H70)&lt;VLOOKUP(H70,'Funding Categories'!$A$3:$D$25,3),D70*F70,IF(E70-(SUMIFS($E$6:E70,$H$6:H70,H70)-VLOOKUP(H70,'Funding Categories'!$A$3:$D$25,3))&lt;0,0,E70-(SUMIFS($E$6:E70,$H$6:H70,H70)-VLOOKUP(H70,'Funding Categories'!$A$3:$D$25,3))))),""))</f>
        <v/>
      </c>
      <c r="H70" s="44"/>
      <c r="I70" s="44"/>
    </row>
    <row r="71" spans="1:9">
      <c r="A71" s="44" t="str">
        <f>IF(OR(C71="",D71=""),"",COUNTA($E$6:$E71))</f>
        <v/>
      </c>
      <c r="B71" s="27"/>
      <c r="C71" s="26"/>
      <c r="E71" s="34" t="str">
        <f t="shared" ref="E71:E113" si="4">IF(OR(C71="",D71=""),"",C71*D71)</f>
        <v/>
      </c>
      <c r="F71" s="49" t="str">
        <f t="shared" si="3"/>
        <v/>
      </c>
      <c r="G71" s="35" t="str">
        <f>IF(H71="Not Approved",0,IFERROR(IF(VLOOKUP(H71,'Funding Categories'!$A$3:$D$25,2)="Unit",D71*F71,IF(SUMIFS($E$6:E71,$H$6:H71,H71)&lt;VLOOKUP(H71,'Funding Categories'!$A$3:$D$25,3),D71*F71,IF(E71-(SUMIFS($E$6:E71,$H$6:H71,H71)-VLOOKUP(H71,'Funding Categories'!$A$3:$D$25,3))&lt;0,0,E71-(SUMIFS($E$6:E71,$H$6:H71,H71)-VLOOKUP(H71,'Funding Categories'!$A$3:$D$25,3))))),""))</f>
        <v/>
      </c>
      <c r="H71" s="44"/>
      <c r="I71" s="44"/>
    </row>
    <row r="72" spans="1:9">
      <c r="A72" s="44" t="str">
        <f>IF(OR(C72="",D72=""),"",COUNTA($E$6:$E72))</f>
        <v/>
      </c>
      <c r="B72" s="27"/>
      <c r="C72" s="26"/>
      <c r="E72" s="34" t="str">
        <f t="shared" si="4"/>
        <v/>
      </c>
      <c r="F72" s="49" t="str">
        <f t="shared" si="3"/>
        <v/>
      </c>
      <c r="G72" s="35" t="str">
        <f>IF(H72="Not Approved",0,IFERROR(IF(VLOOKUP(H72,'Funding Categories'!$A$3:$D$25,2)="Unit",D72*F72,IF(SUMIFS($E$6:E72,$H$6:H72,H72)&lt;VLOOKUP(H72,'Funding Categories'!$A$3:$D$25,3),D72*F72,IF(E72-(SUMIFS($E$6:E72,$H$6:H72,H72)-VLOOKUP(H72,'Funding Categories'!$A$3:$D$25,3))&lt;0,0,E72-(SUMIFS($E$6:E72,$H$6:H72,H72)-VLOOKUP(H72,'Funding Categories'!$A$3:$D$25,3))))),""))</f>
        <v/>
      </c>
      <c r="H72" s="44"/>
      <c r="I72" s="44"/>
    </row>
    <row r="73" spans="1:9">
      <c r="A73" s="44" t="str">
        <f>IF(OR(C73="",D73=""),"",COUNTA($E$6:$E73))</f>
        <v/>
      </c>
      <c r="B73" s="27"/>
      <c r="C73" s="26"/>
      <c r="E73" s="34" t="str">
        <f t="shared" si="4"/>
        <v/>
      </c>
      <c r="F73" s="49" t="str">
        <f t="shared" si="3"/>
        <v/>
      </c>
      <c r="G73" s="35" t="str">
        <f>IF(H73="Not Approved",0,IFERROR(IF(VLOOKUP(H73,'Funding Categories'!$A$3:$D$25,2)="Unit",D73*F73,IF(SUMIFS($E$6:E73,$H$6:H73,H73)&lt;VLOOKUP(H73,'Funding Categories'!$A$3:$D$25,3),D73*F73,IF(E73-(SUMIFS($E$6:E73,$H$6:H73,H73)-VLOOKUP(H73,'Funding Categories'!$A$3:$D$25,3))&lt;0,0,E73-(SUMIFS($E$6:E73,$H$6:H73,H73)-VLOOKUP(H73,'Funding Categories'!$A$3:$D$25,3))))),""))</f>
        <v/>
      </c>
      <c r="H73" s="44"/>
      <c r="I73" s="44"/>
    </row>
    <row r="74" spans="1:9">
      <c r="A74" s="44" t="str">
        <f>IF(OR(C74="",D74=""),"",COUNTA($E$6:$E74))</f>
        <v/>
      </c>
      <c r="B74" s="27"/>
      <c r="C74" s="26"/>
      <c r="E74" s="34" t="str">
        <f t="shared" si="4"/>
        <v/>
      </c>
      <c r="F74" s="49" t="str">
        <f t="shared" si="3"/>
        <v/>
      </c>
      <c r="G74" s="35" t="str">
        <f>IF(H74="Not Approved",0,IFERROR(IF(VLOOKUP(H74,'Funding Categories'!$A$3:$D$25,2)="Unit",D74*F74,IF(SUMIFS($E$6:E74,$H$6:H74,H74)&lt;VLOOKUP(H74,'Funding Categories'!$A$3:$D$25,3),D74*F74,IF(E74-(SUMIFS($E$6:E74,$H$6:H74,H74)-VLOOKUP(H74,'Funding Categories'!$A$3:$D$25,3))&lt;0,0,E74-(SUMIFS($E$6:E74,$H$6:H74,H74)-VLOOKUP(H74,'Funding Categories'!$A$3:$D$25,3))))),""))</f>
        <v/>
      </c>
      <c r="H74" s="44"/>
      <c r="I74" s="44"/>
    </row>
    <row r="75" spans="1:9">
      <c r="A75" s="44" t="str">
        <f>IF(OR(C75="",D75=""),"",COUNTA($E$6:$E75))</f>
        <v/>
      </c>
      <c r="B75" s="27"/>
      <c r="C75" s="26"/>
      <c r="E75" s="34" t="str">
        <f t="shared" si="4"/>
        <v/>
      </c>
      <c r="F75" s="49" t="str">
        <f t="shared" si="3"/>
        <v/>
      </c>
      <c r="G75" s="35" t="str">
        <f>IF(H75="Not Approved",0,IFERROR(IF(VLOOKUP(H75,'Funding Categories'!$A$3:$D$25,2)="Unit",D75*F75,IF(SUMIFS($E$6:E75,$H$6:H75,H75)&lt;VLOOKUP(H75,'Funding Categories'!$A$3:$D$25,3),D75*F75,IF(E75-(SUMIFS($E$6:E75,$H$6:H75,H75)-VLOOKUP(H75,'Funding Categories'!$A$3:$D$25,3))&lt;0,0,E75-(SUMIFS($E$6:E75,$H$6:H75,H75)-VLOOKUP(H75,'Funding Categories'!$A$3:$D$25,3))))),""))</f>
        <v/>
      </c>
      <c r="H75" s="44"/>
      <c r="I75" s="44"/>
    </row>
    <row r="76" spans="1:9">
      <c r="A76" s="44" t="str">
        <f>IF(OR(C76="",D76=""),"",COUNTA($E$6:$E76))</f>
        <v/>
      </c>
      <c r="B76" s="27"/>
      <c r="C76" s="26"/>
      <c r="E76" s="34" t="str">
        <f t="shared" si="4"/>
        <v/>
      </c>
      <c r="F76" s="49" t="str">
        <f t="shared" si="3"/>
        <v/>
      </c>
      <c r="G76" s="35" t="str">
        <f>IF(H76="Not Approved",0,IFERROR(IF(VLOOKUP(H76,'Funding Categories'!$A$3:$D$25,2)="Unit",D76*F76,IF(SUMIFS($E$6:E76,$H$6:H76,H76)&lt;VLOOKUP(H76,'Funding Categories'!$A$3:$D$25,3),D76*F76,IF(E76-(SUMIFS($E$6:E76,$H$6:H76,H76)-VLOOKUP(H76,'Funding Categories'!$A$3:$D$25,3))&lt;0,0,E76-(SUMIFS($E$6:E76,$H$6:H76,H76)-VLOOKUP(H76,'Funding Categories'!$A$3:$D$25,3))))),""))</f>
        <v/>
      </c>
      <c r="H76" s="44"/>
      <c r="I76" s="44"/>
    </row>
    <row r="77" spans="1:9">
      <c r="A77" s="44" t="str">
        <f>IF(OR(C77="",D77=""),"",COUNTA($E$6:$E77))</f>
        <v/>
      </c>
      <c r="B77" s="27"/>
      <c r="C77" s="26"/>
      <c r="E77" s="34" t="str">
        <f t="shared" si="4"/>
        <v/>
      </c>
      <c r="F77" s="49" t="str">
        <f t="shared" si="3"/>
        <v/>
      </c>
      <c r="G77" s="35" t="str">
        <f>IF(H77="Not Approved",0,IFERROR(IF(VLOOKUP(H77,'Funding Categories'!$A$3:$D$25,2)="Unit",D77*F77,IF(SUMIFS($E$6:E77,$H$6:H77,H77)&lt;VLOOKUP(H77,'Funding Categories'!$A$3:$D$25,3),D77*F77,IF(E77-(SUMIFS($E$6:E77,$H$6:H77,H77)-VLOOKUP(H77,'Funding Categories'!$A$3:$D$25,3))&lt;0,0,E77-(SUMIFS($E$6:E77,$H$6:H77,H77)-VLOOKUP(H77,'Funding Categories'!$A$3:$D$25,3))))),""))</f>
        <v/>
      </c>
      <c r="H77" s="44"/>
      <c r="I77" s="44"/>
    </row>
    <row r="78" spans="1:9">
      <c r="A78" s="44" t="str">
        <f>IF(OR(C78="",D78=""),"",COUNTA($E$6:$E78))</f>
        <v/>
      </c>
      <c r="B78" s="27"/>
      <c r="C78" s="26"/>
      <c r="E78" s="34" t="str">
        <f t="shared" si="4"/>
        <v/>
      </c>
      <c r="F78" s="49" t="str">
        <f t="shared" si="3"/>
        <v/>
      </c>
      <c r="G78" s="35" t="str">
        <f>IF(H78="Not Approved",0,IFERROR(IF(VLOOKUP(H78,'Funding Categories'!$A$3:$D$25,2)="Unit",D78*F78,IF(SUMIFS($E$6:E78,$H$6:H78,H78)&lt;VLOOKUP(H78,'Funding Categories'!$A$3:$D$25,3),D78*F78,IF(E78-(SUMIFS($E$6:E78,$H$6:H78,H78)-VLOOKUP(H78,'Funding Categories'!$A$3:$D$25,3))&lt;0,0,E78-(SUMIFS($E$6:E78,$H$6:H78,H78)-VLOOKUP(H78,'Funding Categories'!$A$3:$D$25,3))))),""))</f>
        <v/>
      </c>
      <c r="H78" s="44"/>
      <c r="I78" s="44"/>
    </row>
    <row r="79" spans="1:9">
      <c r="A79" s="44" t="str">
        <f>IF(OR(C79="",D79=""),"",COUNTA($E$6:$E79))</f>
        <v/>
      </c>
      <c r="B79" s="27"/>
      <c r="C79" s="26"/>
      <c r="E79" s="34" t="str">
        <f t="shared" si="4"/>
        <v/>
      </c>
      <c r="F79" s="49" t="str">
        <f t="shared" si="3"/>
        <v/>
      </c>
      <c r="G79" s="35" t="str">
        <f>IF(H79="Not Approved",0,IFERROR(IF(VLOOKUP(H79,'Funding Categories'!$A$3:$D$25,2)="Unit",D79*F79,IF(SUMIFS($E$6:E79,$H$6:H79,H79)&lt;VLOOKUP(H79,'Funding Categories'!$A$3:$D$25,3),D79*F79,IF(E79-(SUMIFS($E$6:E79,$H$6:H79,H79)-VLOOKUP(H79,'Funding Categories'!$A$3:$D$25,3))&lt;0,0,E79-(SUMIFS($E$6:E79,$H$6:H79,H79)-VLOOKUP(H79,'Funding Categories'!$A$3:$D$25,3))))),""))</f>
        <v/>
      </c>
      <c r="H79" s="44"/>
      <c r="I79" s="44"/>
    </row>
    <row r="80" spans="1:9">
      <c r="A80" s="44" t="str">
        <f>IF(OR(C80="",D80=""),"",COUNTA($E$6:$E80))</f>
        <v/>
      </c>
      <c r="B80" s="27"/>
      <c r="C80" s="26"/>
      <c r="E80" s="34" t="str">
        <f t="shared" si="4"/>
        <v/>
      </c>
      <c r="F80" s="49" t="str">
        <f t="shared" si="3"/>
        <v/>
      </c>
      <c r="G80" s="35" t="str">
        <f>IF(H80="Not Approved",0,IFERROR(IF(VLOOKUP(H80,'Funding Categories'!$A$3:$D$25,2)="Unit",D80*F80,IF(SUMIFS($E$6:E80,$H$6:H80,H80)&lt;VLOOKUP(H80,'Funding Categories'!$A$3:$D$25,3),D80*F80,IF(E80-(SUMIFS($E$6:E80,$H$6:H80,H80)-VLOOKUP(H80,'Funding Categories'!$A$3:$D$25,3))&lt;0,0,E80-(SUMIFS($E$6:E80,$H$6:H80,H80)-VLOOKUP(H80,'Funding Categories'!$A$3:$D$25,3))))),""))</f>
        <v/>
      </c>
      <c r="H80" s="44"/>
      <c r="I80" s="44"/>
    </row>
    <row r="81" spans="1:9">
      <c r="A81" s="44" t="str">
        <f>IF(OR(C81="",D81=""),"",COUNTA($E$6:$E81))</f>
        <v/>
      </c>
      <c r="B81" s="27"/>
      <c r="C81" s="26"/>
      <c r="E81" s="34" t="str">
        <f t="shared" si="4"/>
        <v/>
      </c>
      <c r="F81" s="49" t="str">
        <f t="shared" si="3"/>
        <v/>
      </c>
      <c r="G81" s="35" t="str">
        <f>IF(H81="Not Approved",0,IFERROR(IF(VLOOKUP(H81,'Funding Categories'!$A$3:$D$25,2)="Unit",D81*F81,IF(SUMIFS($E$6:E81,$H$6:H81,H81)&lt;VLOOKUP(H81,'Funding Categories'!$A$3:$D$25,3),D81*F81,IF(E81-(SUMIFS($E$6:E81,$H$6:H81,H81)-VLOOKUP(H81,'Funding Categories'!$A$3:$D$25,3))&lt;0,0,E81-(SUMIFS($E$6:E81,$H$6:H81,H81)-VLOOKUP(H81,'Funding Categories'!$A$3:$D$25,3))))),""))</f>
        <v/>
      </c>
      <c r="H81" s="44"/>
      <c r="I81" s="44"/>
    </row>
    <row r="82" spans="1:9">
      <c r="A82" s="44" t="str">
        <f>IF(OR(C82="",D82=""),"",COUNTA($E$6:$E82))</f>
        <v/>
      </c>
      <c r="B82" s="27"/>
      <c r="C82" s="26"/>
      <c r="E82" s="34" t="str">
        <f t="shared" si="4"/>
        <v/>
      </c>
      <c r="F82" s="49" t="str">
        <f t="shared" si="3"/>
        <v/>
      </c>
      <c r="G82" s="35" t="str">
        <f>IF(H82="Not Approved",0,IFERROR(IF(VLOOKUP(H82,'Funding Categories'!$A$3:$D$25,2)="Unit",D82*F82,IF(SUMIFS($E$6:E82,$H$6:H82,H82)&lt;VLOOKUP(H82,'Funding Categories'!$A$3:$D$25,3),D82*F82,IF(E82-(SUMIFS($E$6:E82,$H$6:H82,H82)-VLOOKUP(H82,'Funding Categories'!$A$3:$D$25,3))&lt;0,0,E82-(SUMIFS($E$6:E82,$H$6:H82,H82)-VLOOKUP(H82,'Funding Categories'!$A$3:$D$25,3))))),""))</f>
        <v/>
      </c>
      <c r="H82" s="44"/>
      <c r="I82" s="44"/>
    </row>
    <row r="83" spans="1:9">
      <c r="A83" s="44" t="str">
        <f>IF(OR(C83="",D83=""),"",COUNTA($E$6:$E83))</f>
        <v/>
      </c>
      <c r="B83" s="27"/>
      <c r="C83" s="26"/>
      <c r="E83" s="34" t="str">
        <f t="shared" si="4"/>
        <v/>
      </c>
      <c r="F83" s="49" t="str">
        <f t="shared" si="3"/>
        <v/>
      </c>
      <c r="G83" s="35" t="str">
        <f>IF(H83="Not Approved",0,IFERROR(IF(VLOOKUP(H83,'Funding Categories'!$A$3:$D$25,2)="Unit",D83*F83,IF(SUMIFS($E$6:E83,$H$6:H83,H83)&lt;VLOOKUP(H83,'Funding Categories'!$A$3:$D$25,3),D83*F83,IF(E83-(SUMIFS($E$6:E83,$H$6:H83,H83)-VLOOKUP(H83,'Funding Categories'!$A$3:$D$25,3))&lt;0,0,E83-(SUMIFS($E$6:E83,$H$6:H83,H83)-VLOOKUP(H83,'Funding Categories'!$A$3:$D$25,3))))),""))</f>
        <v/>
      </c>
      <c r="H83" s="44"/>
      <c r="I83" s="44"/>
    </row>
    <row r="84" spans="1:9">
      <c r="A84" s="44" t="str">
        <f>IF(OR(C84="",D84=""),"",COUNTA($E$6:$E84))</f>
        <v/>
      </c>
      <c r="B84" s="27"/>
      <c r="C84" s="26"/>
      <c r="E84" s="34" t="str">
        <f t="shared" si="4"/>
        <v/>
      </c>
      <c r="F84" s="49" t="str">
        <f t="shared" si="3"/>
        <v/>
      </c>
      <c r="G84" s="35" t="str">
        <f>IF(H84="Not Approved",0,IFERROR(IF(VLOOKUP(H84,'Funding Categories'!$A$3:$D$25,2)="Unit",D84*F84,IF(SUMIFS($E$6:E84,$H$6:H84,H84)&lt;VLOOKUP(H84,'Funding Categories'!$A$3:$D$25,3),D84*F84,IF(E84-(SUMIFS($E$6:E84,$H$6:H84,H84)-VLOOKUP(H84,'Funding Categories'!$A$3:$D$25,3))&lt;0,0,E84-(SUMIFS($E$6:E84,$H$6:H84,H84)-VLOOKUP(H84,'Funding Categories'!$A$3:$D$25,3))))),""))</f>
        <v/>
      </c>
      <c r="H84" s="44"/>
      <c r="I84" s="44"/>
    </row>
    <row r="85" spans="1:9">
      <c r="A85" s="44" t="str">
        <f>IF(OR(C85="",D85=""),"",COUNTA($E$6:$E85))</f>
        <v/>
      </c>
      <c r="B85" s="27"/>
      <c r="C85" s="26"/>
      <c r="E85" s="34" t="str">
        <f t="shared" si="4"/>
        <v/>
      </c>
      <c r="F85" s="49" t="str">
        <f t="shared" si="3"/>
        <v/>
      </c>
      <c r="G85" s="35" t="str">
        <f>IF(H85="Not Approved",0,IFERROR(IF(VLOOKUP(H85,'Funding Categories'!$A$3:$D$25,2)="Unit",D85*F85,IF(SUMIFS($E$6:E85,$H$6:H85,H85)&lt;VLOOKUP(H85,'Funding Categories'!$A$3:$D$25,3),D85*F85,IF(E85-(SUMIFS($E$6:E85,$H$6:H85,H85)-VLOOKUP(H85,'Funding Categories'!$A$3:$D$25,3))&lt;0,0,E85-(SUMIFS($E$6:E85,$H$6:H85,H85)-VLOOKUP(H85,'Funding Categories'!$A$3:$D$25,3))))),""))</f>
        <v/>
      </c>
      <c r="H85" s="44"/>
      <c r="I85" s="44"/>
    </row>
    <row r="86" spans="1:9">
      <c r="A86" s="44" t="str">
        <f>IF(OR(C86="",D86=""),"",COUNTA($E$6:$E86))</f>
        <v/>
      </c>
      <c r="B86" s="27"/>
      <c r="C86" s="26"/>
      <c r="E86" s="34" t="str">
        <f t="shared" si="4"/>
        <v/>
      </c>
      <c r="F86" s="49" t="str">
        <f t="shared" si="3"/>
        <v/>
      </c>
      <c r="G86" s="35" t="str">
        <f>IF(H86="Not Approved",0,IFERROR(IF(VLOOKUP(H86,'Funding Categories'!$A$3:$D$25,2)="Unit",D86*F86,IF(SUMIFS($E$6:E86,$H$6:H86,H86)&lt;VLOOKUP(H86,'Funding Categories'!$A$3:$D$25,3),D86*F86,IF(E86-(SUMIFS($E$6:E86,$H$6:H86,H86)-VLOOKUP(H86,'Funding Categories'!$A$3:$D$25,3))&lt;0,0,E86-(SUMIFS($E$6:E86,$H$6:H86,H86)-VLOOKUP(H86,'Funding Categories'!$A$3:$D$25,3))))),""))</f>
        <v/>
      </c>
      <c r="H86" s="44"/>
      <c r="I86" s="44"/>
    </row>
    <row r="87" spans="1:9">
      <c r="A87" s="44" t="str">
        <f>IF(OR(C87="",D87=""),"",COUNTA($E$6:$E87))</f>
        <v/>
      </c>
      <c r="B87" s="27"/>
      <c r="C87" s="26"/>
      <c r="E87" s="34" t="str">
        <f t="shared" si="4"/>
        <v/>
      </c>
      <c r="F87" s="49" t="str">
        <f t="shared" si="3"/>
        <v/>
      </c>
      <c r="G87" s="35" t="str">
        <f>IF(H87="Not Approved",0,IFERROR(IF(VLOOKUP(H87,'Funding Categories'!$A$3:$D$25,2)="Unit",D87*F87,IF(SUMIFS($E$6:E87,$H$6:H87,H87)&lt;VLOOKUP(H87,'Funding Categories'!$A$3:$D$25,3),D87*F87,IF(E87-(SUMIFS($E$6:E87,$H$6:H87,H87)-VLOOKUP(H87,'Funding Categories'!$A$3:$D$25,3))&lt;0,0,E87-(SUMIFS($E$6:E87,$H$6:H87,H87)-VLOOKUP(H87,'Funding Categories'!$A$3:$D$25,3))))),""))</f>
        <v/>
      </c>
      <c r="H87" s="44"/>
      <c r="I87" s="44"/>
    </row>
    <row r="88" spans="1:9">
      <c r="A88" s="44" t="str">
        <f>IF(OR(C88="",D88=""),"",COUNTA($E$6:$E88))</f>
        <v/>
      </c>
      <c r="B88" s="27"/>
      <c r="C88" s="26"/>
      <c r="E88" s="34" t="str">
        <f t="shared" si="4"/>
        <v/>
      </c>
      <c r="F88" s="49" t="str">
        <f t="shared" si="3"/>
        <v/>
      </c>
      <c r="G88" s="35" t="str">
        <f>IF(H88="Not Approved",0,IFERROR(IF(VLOOKUP(H88,'Funding Categories'!$A$3:$D$25,2)="Unit",D88*F88,IF(SUMIFS($E$6:E88,$H$6:H88,H88)&lt;VLOOKUP(H88,'Funding Categories'!$A$3:$D$25,3),D88*F88,IF(E88-(SUMIFS($E$6:E88,$H$6:H88,H88)-VLOOKUP(H88,'Funding Categories'!$A$3:$D$25,3))&lt;0,0,E88-(SUMIFS($E$6:E88,$H$6:H88,H88)-VLOOKUP(H88,'Funding Categories'!$A$3:$D$25,3))))),""))</f>
        <v/>
      </c>
      <c r="H88" s="44"/>
      <c r="I88" s="44"/>
    </row>
    <row r="89" spans="1:9">
      <c r="A89" s="44" t="str">
        <f>IF(OR(C89="",D89=""),"",COUNTA($E$6:$E89))</f>
        <v/>
      </c>
      <c r="B89" s="27"/>
      <c r="C89" s="26"/>
      <c r="E89" s="34" t="str">
        <f t="shared" si="4"/>
        <v/>
      </c>
      <c r="F89" s="49" t="str">
        <f t="shared" si="3"/>
        <v/>
      </c>
      <c r="G89" s="35" t="str">
        <f>IF(H89="Not Approved",0,IFERROR(IF(VLOOKUP(H89,'Funding Categories'!$A$3:$D$25,2)="Unit",D89*F89,IF(SUMIFS($E$6:E89,$H$6:H89,H89)&lt;VLOOKUP(H89,'Funding Categories'!$A$3:$D$25,3),D89*F89,IF(E89-(SUMIFS($E$6:E89,$H$6:H89,H89)-VLOOKUP(H89,'Funding Categories'!$A$3:$D$25,3))&lt;0,0,E89-(SUMIFS($E$6:E89,$H$6:H89,H89)-VLOOKUP(H89,'Funding Categories'!$A$3:$D$25,3))))),""))</f>
        <v/>
      </c>
      <c r="H89" s="44"/>
      <c r="I89" s="44"/>
    </row>
    <row r="90" spans="1:9">
      <c r="A90" s="44" t="str">
        <f>IF(OR(C90="",D90=""),"",COUNTA($E$6:$E90))</f>
        <v/>
      </c>
      <c r="B90" s="27"/>
      <c r="C90" s="26"/>
      <c r="E90" s="34" t="str">
        <f t="shared" si="4"/>
        <v/>
      </c>
      <c r="F90" s="49" t="str">
        <f t="shared" si="3"/>
        <v/>
      </c>
      <c r="G90" s="35" t="str">
        <f>IF(H90="Not Approved",0,IFERROR(IF(VLOOKUP(H90,'Funding Categories'!$A$3:$D$25,2)="Unit",D90*F90,IF(SUMIFS($E$6:E90,$H$6:H90,H90)&lt;VLOOKUP(H90,'Funding Categories'!$A$3:$D$25,3),D90*F90,IF(E90-(SUMIFS($E$6:E90,$H$6:H90,H90)-VLOOKUP(H90,'Funding Categories'!$A$3:$D$25,3))&lt;0,0,E90-(SUMIFS($E$6:E90,$H$6:H90,H90)-VLOOKUP(H90,'Funding Categories'!$A$3:$D$25,3))))),""))</f>
        <v/>
      </c>
      <c r="H90" s="44"/>
      <c r="I90" s="44"/>
    </row>
    <row r="91" spans="1:9">
      <c r="A91" s="44" t="str">
        <f>IF(OR(C91="",D91=""),"",COUNTA($E$6:$E91))</f>
        <v/>
      </c>
      <c r="B91" s="27"/>
      <c r="C91" s="26"/>
      <c r="E91" s="34" t="str">
        <f t="shared" si="4"/>
        <v/>
      </c>
      <c r="F91" s="49" t="str">
        <f t="shared" si="3"/>
        <v/>
      </c>
      <c r="G91" s="35" t="str">
        <f>IF(H91="Not Approved",0,IFERROR(IF(VLOOKUP(H91,'Funding Categories'!$A$3:$D$25,2)="Unit",D91*F91,IF(SUMIFS($E$6:E91,$H$6:H91,H91)&lt;VLOOKUP(H91,'Funding Categories'!$A$3:$D$25,3),D91*F91,IF(E91-(SUMIFS($E$6:E91,$H$6:H91,H91)-VLOOKUP(H91,'Funding Categories'!$A$3:$D$25,3))&lt;0,0,E91-(SUMIFS($E$6:E91,$H$6:H91,H91)-VLOOKUP(H91,'Funding Categories'!$A$3:$D$25,3))))),""))</f>
        <v/>
      </c>
      <c r="H91" s="44"/>
      <c r="I91" s="44"/>
    </row>
    <row r="92" spans="1:9">
      <c r="A92" s="44" t="str">
        <f>IF(OR(C92="",D92=""),"",COUNTA($E$6:$E92))</f>
        <v/>
      </c>
      <c r="B92" s="27"/>
      <c r="C92" s="26"/>
      <c r="E92" s="34" t="str">
        <f t="shared" si="4"/>
        <v/>
      </c>
      <c r="F92" s="49" t="str">
        <f t="shared" si="3"/>
        <v/>
      </c>
      <c r="G92" s="35" t="str">
        <f>IF(H92="Not Approved",0,IFERROR(IF(VLOOKUP(H92,'Funding Categories'!$A$3:$D$25,2)="Unit",D92*F92,IF(SUMIFS($E$6:E92,$H$6:H92,H92)&lt;VLOOKUP(H92,'Funding Categories'!$A$3:$D$25,3),D92*F92,IF(E92-(SUMIFS($E$6:E92,$H$6:H92,H92)-VLOOKUP(H92,'Funding Categories'!$A$3:$D$25,3))&lt;0,0,E92-(SUMIFS($E$6:E92,$H$6:H92,H92)-VLOOKUP(H92,'Funding Categories'!$A$3:$D$25,3))))),""))</f>
        <v/>
      </c>
      <c r="H92" s="44"/>
      <c r="I92" s="44"/>
    </row>
    <row r="93" spans="1:9">
      <c r="A93" s="44" t="str">
        <f>IF(OR(C93="",D93=""),"",COUNTA($E$6:$E93))</f>
        <v/>
      </c>
      <c r="B93" s="27"/>
      <c r="C93" s="26"/>
      <c r="E93" s="34" t="str">
        <f t="shared" si="4"/>
        <v/>
      </c>
      <c r="F93" s="49" t="str">
        <f t="shared" si="3"/>
        <v/>
      </c>
      <c r="G93" s="35" t="str">
        <f>IF(H93="Not Approved",0,IFERROR(IF(VLOOKUP(H93,'Funding Categories'!$A$3:$D$25,2)="Unit",D93*F93,IF(SUMIFS($E$6:E93,$H$6:H93,H93)&lt;VLOOKUP(H93,'Funding Categories'!$A$3:$D$25,3),D93*F93,IF(E93-(SUMIFS($E$6:E93,$H$6:H93,H93)-VLOOKUP(H93,'Funding Categories'!$A$3:$D$25,3))&lt;0,0,E93-(SUMIFS($E$6:E93,$H$6:H93,H93)-VLOOKUP(H93,'Funding Categories'!$A$3:$D$25,3))))),""))</f>
        <v/>
      </c>
      <c r="H93" s="44"/>
      <c r="I93" s="44"/>
    </row>
    <row r="94" spans="1:9">
      <c r="A94" s="44" t="str">
        <f>IF(OR(C94="",D94=""),"",COUNTA($E$6:$E94))</f>
        <v/>
      </c>
      <c r="B94" s="27"/>
      <c r="C94" s="26"/>
      <c r="E94" s="34" t="str">
        <f t="shared" si="4"/>
        <v/>
      </c>
      <c r="F94" s="49" t="str">
        <f t="shared" si="3"/>
        <v/>
      </c>
      <c r="G94" s="35" t="str">
        <f>IF(H94="Not Approved",0,IFERROR(IF(VLOOKUP(H94,'Funding Categories'!$A$3:$D$25,2)="Unit",D94*F94,IF(SUMIFS($E$6:E94,$H$6:H94,H94)&lt;VLOOKUP(H94,'Funding Categories'!$A$3:$D$25,3),D94*F94,IF(E94-(SUMIFS($E$6:E94,$H$6:H94,H94)-VLOOKUP(H94,'Funding Categories'!$A$3:$D$25,3))&lt;0,0,E94-(SUMIFS($E$6:E94,$H$6:H94,H94)-VLOOKUP(H94,'Funding Categories'!$A$3:$D$25,3))))),""))</f>
        <v/>
      </c>
      <c r="H94" s="44"/>
      <c r="I94" s="44"/>
    </row>
    <row r="95" spans="1:9">
      <c r="A95" s="44" t="str">
        <f>IF(OR(C95="",D95=""),"",COUNTA($E$6:$E95))</f>
        <v/>
      </c>
      <c r="B95" s="27"/>
      <c r="C95" s="26"/>
      <c r="E95" s="34" t="str">
        <f t="shared" si="4"/>
        <v/>
      </c>
      <c r="F95" s="49" t="str">
        <f t="shared" si="3"/>
        <v/>
      </c>
      <c r="G95" s="35" t="str">
        <f>IF(H95="Not Approved",0,IFERROR(IF(VLOOKUP(H95,'Funding Categories'!$A$3:$D$25,2)="Unit",D95*F95,IF(SUMIFS($E$6:E95,$H$6:H95,H95)&lt;VLOOKUP(H95,'Funding Categories'!$A$3:$D$25,3),D95*F95,IF(E95-(SUMIFS($E$6:E95,$H$6:H95,H95)-VLOOKUP(H95,'Funding Categories'!$A$3:$D$25,3))&lt;0,0,E95-(SUMIFS($E$6:E95,$H$6:H95,H95)-VLOOKUP(H95,'Funding Categories'!$A$3:$D$25,3))))),""))</f>
        <v/>
      </c>
      <c r="H95" s="44"/>
      <c r="I95" s="44"/>
    </row>
    <row r="96" spans="1:9">
      <c r="A96" s="44" t="str">
        <f>IF(OR(C96="",D96=""),"",COUNTA($E$6:$E96))</f>
        <v/>
      </c>
      <c r="B96" s="27"/>
      <c r="C96" s="26"/>
      <c r="E96" s="34" t="str">
        <f t="shared" si="4"/>
        <v/>
      </c>
      <c r="F96" s="49" t="str">
        <f t="shared" si="3"/>
        <v/>
      </c>
      <c r="G96" s="35" t="str">
        <f>IF(H96="Not Approved",0,IFERROR(IF(VLOOKUP(H96,'Funding Categories'!$A$3:$D$25,2)="Unit",D96*F96,IF(SUMIFS($E$6:E96,$H$6:H96,H96)&lt;VLOOKUP(H96,'Funding Categories'!$A$3:$D$25,3),D96*F96,IF(E96-(SUMIFS($E$6:E96,$H$6:H96,H96)-VLOOKUP(H96,'Funding Categories'!$A$3:$D$25,3))&lt;0,0,E96-(SUMIFS($E$6:E96,$H$6:H96,H96)-VLOOKUP(H96,'Funding Categories'!$A$3:$D$25,3))))),""))</f>
        <v/>
      </c>
      <c r="H96" s="44"/>
      <c r="I96" s="44"/>
    </row>
    <row r="97" spans="1:9">
      <c r="A97" s="44" t="str">
        <f>IF(OR(C97="",D97=""),"",COUNTA($E$6:$E97))</f>
        <v/>
      </c>
      <c r="B97" s="27"/>
      <c r="C97" s="26"/>
      <c r="E97" s="34" t="str">
        <f t="shared" si="4"/>
        <v/>
      </c>
      <c r="F97" s="49" t="str">
        <f t="shared" si="3"/>
        <v/>
      </c>
      <c r="G97" s="35" t="str">
        <f>IF(H97="Not Approved",0,IFERROR(IF(VLOOKUP(H97,'Funding Categories'!$A$3:$D$25,2)="Unit",D97*F97,IF(SUMIFS($E$6:E97,$H$6:H97,H97)&lt;VLOOKUP(H97,'Funding Categories'!$A$3:$D$25,3),D97*F97,IF(E97-(SUMIFS($E$6:E97,$H$6:H97,H97)-VLOOKUP(H97,'Funding Categories'!$A$3:$D$25,3))&lt;0,0,E97-(SUMIFS($E$6:E97,$H$6:H97,H97)-VLOOKUP(H97,'Funding Categories'!$A$3:$D$25,3))))),""))</f>
        <v/>
      </c>
      <c r="H97" s="44"/>
      <c r="I97" s="44"/>
    </row>
    <row r="98" spans="1:9">
      <c r="A98" s="44" t="str">
        <f>IF(OR(C98="",D98=""),"",COUNTA($E$6:$E98))</f>
        <v/>
      </c>
      <c r="B98" s="27"/>
      <c r="C98" s="26"/>
      <c r="E98" s="34" t="str">
        <f t="shared" si="4"/>
        <v/>
      </c>
      <c r="F98" s="49" t="str">
        <f t="shared" si="3"/>
        <v/>
      </c>
      <c r="G98" s="35" t="str">
        <f>IF(H98="Not Approved",0,IFERROR(IF(VLOOKUP(H98,'Funding Categories'!$A$3:$D$25,2)="Unit",D98*F98,IF(SUMIFS($E$6:E98,$H$6:H98,H98)&lt;VLOOKUP(H98,'Funding Categories'!$A$3:$D$25,3),D98*F98,IF(E98-(SUMIFS($E$6:E98,$H$6:H98,H98)-VLOOKUP(H98,'Funding Categories'!$A$3:$D$25,3))&lt;0,0,E98-(SUMIFS($E$6:E98,$H$6:H98,H98)-VLOOKUP(H98,'Funding Categories'!$A$3:$D$25,3))))),""))</f>
        <v/>
      </c>
      <c r="H98" s="44"/>
      <c r="I98" s="44"/>
    </row>
    <row r="99" spans="1:9">
      <c r="A99" s="44" t="str">
        <f>IF(OR(C99="",D99=""),"",COUNTA($E$6:$E99))</f>
        <v/>
      </c>
      <c r="B99" s="27"/>
      <c r="C99" s="26"/>
      <c r="E99" s="34" t="str">
        <f t="shared" si="4"/>
        <v/>
      </c>
      <c r="F99" s="49" t="str">
        <f t="shared" si="3"/>
        <v/>
      </c>
      <c r="G99" s="35" t="str">
        <f>IF(H99="Not Approved",0,IFERROR(IF(VLOOKUP(H99,'Funding Categories'!$A$3:$D$25,2)="Unit",D99*F99,IF(SUMIFS($E$6:E99,$H$6:H99,H99)&lt;VLOOKUP(H99,'Funding Categories'!$A$3:$D$25,3),D99*F99,IF(E99-(SUMIFS($E$6:E99,$H$6:H99,H99)-VLOOKUP(H99,'Funding Categories'!$A$3:$D$25,3))&lt;0,0,E99-(SUMIFS($E$6:E99,$H$6:H99,H99)-VLOOKUP(H99,'Funding Categories'!$A$3:$D$25,3))))),""))</f>
        <v/>
      </c>
      <c r="H99" s="44"/>
      <c r="I99" s="44"/>
    </row>
    <row r="100" spans="1:9">
      <c r="A100" s="44" t="str">
        <f>IF(OR(C100="",D100=""),"",COUNTA($E$6:$E100))</f>
        <v/>
      </c>
      <c r="B100" s="27"/>
      <c r="C100" s="26"/>
      <c r="E100" s="34" t="str">
        <f t="shared" si="4"/>
        <v/>
      </c>
      <c r="F100" s="49" t="str">
        <f t="shared" si="3"/>
        <v/>
      </c>
      <c r="G100" s="35" t="str">
        <f>IF(H100="Not Approved",0,IFERROR(IF(VLOOKUP(H100,'Funding Categories'!$A$3:$D$25,2)="Unit",D100*F100,IF(SUMIFS($E$6:E100,$H$6:H100,H100)&lt;VLOOKUP(H100,'Funding Categories'!$A$3:$D$25,3),D100*F100,IF(E100-(SUMIFS($E$6:E100,$H$6:H100,H100)-VLOOKUP(H100,'Funding Categories'!$A$3:$D$25,3))&lt;0,0,E100-(SUMIFS($E$6:E100,$H$6:H100,H100)-VLOOKUP(H100,'Funding Categories'!$A$3:$D$25,3))))),""))</f>
        <v/>
      </c>
      <c r="H100" s="44"/>
      <c r="I100" s="44"/>
    </row>
    <row r="101" spans="1:9">
      <c r="A101" s="44" t="str">
        <f>IF(OR(C101="",D101=""),"",COUNTA($E$6:$E101))</f>
        <v/>
      </c>
      <c r="B101" s="27"/>
      <c r="C101" s="26"/>
      <c r="E101" s="34" t="str">
        <f t="shared" si="4"/>
        <v/>
      </c>
      <c r="F101" s="49" t="str">
        <f t="shared" si="3"/>
        <v/>
      </c>
      <c r="G101" s="35" t="str">
        <f>IF(H101="Not Approved",0,IFERROR(IF(VLOOKUP(H101,'Funding Categories'!$A$3:$D$25,2)="Unit",D101*F101,IF(SUMIFS($E$6:E101,$H$6:H101,H101)&lt;VLOOKUP(H101,'Funding Categories'!$A$3:$D$25,3),D101*F101,IF(E101-(SUMIFS($E$6:E101,$H$6:H101,H101)-VLOOKUP(H101,'Funding Categories'!$A$3:$D$25,3))&lt;0,0,E101-(SUMIFS($E$6:E101,$H$6:H101,H101)-VLOOKUP(H101,'Funding Categories'!$A$3:$D$25,3))))),""))</f>
        <v/>
      </c>
      <c r="H101" s="44"/>
      <c r="I101" s="44"/>
    </row>
    <row r="102" spans="1:9">
      <c r="A102" s="44" t="str">
        <f>IF(OR(C102="",D102=""),"",COUNTA($E$6:$E102))</f>
        <v/>
      </c>
      <c r="B102" s="27"/>
      <c r="C102" s="26"/>
      <c r="E102" s="34" t="str">
        <f t="shared" si="4"/>
        <v/>
      </c>
      <c r="F102" s="49" t="str">
        <f t="shared" ref="F102:F113" si="5">IF(H102="","",IF(H102="Not Approved",0,C102))</f>
        <v/>
      </c>
      <c r="G102" s="35" t="str">
        <f>IF(H102="Not Approved",0,IFERROR(IF(VLOOKUP(H102,'Funding Categories'!$A$3:$D$25,2)="Unit",D102*F102,IF(SUMIFS($E$6:E102,$H$6:H102,H102)&lt;VLOOKUP(H102,'Funding Categories'!$A$3:$D$25,3),D102*F102,IF(E102-(SUMIFS($E$6:E102,$H$6:H102,H102)-VLOOKUP(H102,'Funding Categories'!$A$3:$D$25,3))&lt;0,0,E102-(SUMIFS($E$6:E102,$H$6:H102,H102)-VLOOKUP(H102,'Funding Categories'!$A$3:$D$25,3))))),""))</f>
        <v/>
      </c>
      <c r="H102" s="44"/>
      <c r="I102" s="44"/>
    </row>
    <row r="103" spans="1:9">
      <c r="A103" s="44" t="str">
        <f>IF(OR(C103="",D103=""),"",COUNTA($E$6:$E103))</f>
        <v/>
      </c>
      <c r="B103" s="27"/>
      <c r="C103" s="26"/>
      <c r="E103" s="34" t="str">
        <f t="shared" si="4"/>
        <v/>
      </c>
      <c r="F103" s="49" t="str">
        <f t="shared" si="5"/>
        <v/>
      </c>
      <c r="G103" s="35" t="str">
        <f>IF(H103="Not Approved",0,IFERROR(IF(VLOOKUP(H103,'Funding Categories'!$A$3:$D$25,2)="Unit",D103*F103,IF(SUMIFS($E$6:E103,$H$6:H103,H103)&lt;VLOOKUP(H103,'Funding Categories'!$A$3:$D$25,3),D103*F103,IF(E103-(SUMIFS($E$6:E103,$H$6:H103,H103)-VLOOKUP(H103,'Funding Categories'!$A$3:$D$25,3))&lt;0,0,E103-(SUMIFS($E$6:E103,$H$6:H103,H103)-VLOOKUP(H103,'Funding Categories'!$A$3:$D$25,3))))),""))</f>
        <v/>
      </c>
      <c r="H103" s="44"/>
      <c r="I103" s="44"/>
    </row>
    <row r="104" spans="1:9">
      <c r="A104" s="44" t="str">
        <f>IF(OR(C104="",D104=""),"",COUNTA($E$6:$E104))</f>
        <v/>
      </c>
      <c r="B104" s="27"/>
      <c r="C104" s="26"/>
      <c r="E104" s="34" t="str">
        <f t="shared" si="4"/>
        <v/>
      </c>
      <c r="F104" s="49" t="str">
        <f t="shared" si="5"/>
        <v/>
      </c>
      <c r="G104" s="35" t="str">
        <f>IF(H104="Not Approved",0,IFERROR(IF(VLOOKUP(H104,'Funding Categories'!$A$3:$D$25,2)="Unit",D104*F104,IF(SUMIFS($E$6:E104,$H$6:H104,H104)&lt;VLOOKUP(H104,'Funding Categories'!$A$3:$D$25,3),D104*F104,IF(E104-(SUMIFS($E$6:E104,$H$6:H104,H104)-VLOOKUP(H104,'Funding Categories'!$A$3:$D$25,3))&lt;0,0,E104-(SUMIFS($E$6:E104,$H$6:H104,H104)-VLOOKUP(H104,'Funding Categories'!$A$3:$D$25,3))))),""))</f>
        <v/>
      </c>
      <c r="H104" s="44"/>
      <c r="I104" s="44"/>
    </row>
    <row r="105" spans="1:9">
      <c r="A105" s="44" t="str">
        <f>IF(OR(C105="",D105=""),"",COUNTA($E$6:$E105))</f>
        <v/>
      </c>
      <c r="B105" s="27"/>
      <c r="C105" s="26"/>
      <c r="E105" s="34" t="str">
        <f t="shared" si="4"/>
        <v/>
      </c>
      <c r="F105" s="49" t="str">
        <f t="shared" si="5"/>
        <v/>
      </c>
      <c r="G105" s="35" t="str">
        <f>IF(H105="Not Approved",0,IFERROR(IF(VLOOKUP(H105,'Funding Categories'!$A$3:$D$25,2)="Unit",D105*F105,IF(SUMIFS($E$6:E105,$H$6:H105,H105)&lt;VLOOKUP(H105,'Funding Categories'!$A$3:$D$25,3),D105*F105,IF(E105-(SUMIFS($E$6:E105,$H$6:H105,H105)-VLOOKUP(H105,'Funding Categories'!$A$3:$D$25,3))&lt;0,0,E105-(SUMIFS($E$6:E105,$H$6:H105,H105)-VLOOKUP(H105,'Funding Categories'!$A$3:$D$25,3))))),""))</f>
        <v/>
      </c>
      <c r="H105" s="44"/>
      <c r="I105" s="44"/>
    </row>
    <row r="106" spans="1:9">
      <c r="A106" s="44" t="str">
        <f>IF(OR(C106="",D106=""),"",COUNTA($E$6:$E106))</f>
        <v/>
      </c>
      <c r="B106" s="27"/>
      <c r="C106" s="26"/>
      <c r="E106" s="34" t="str">
        <f t="shared" si="4"/>
        <v/>
      </c>
      <c r="F106" s="49" t="str">
        <f t="shared" si="5"/>
        <v/>
      </c>
      <c r="G106" s="35" t="str">
        <f>IF(H106="Not Approved",0,IFERROR(IF(VLOOKUP(H106,'Funding Categories'!$A$3:$D$25,2)="Unit",D106*F106,IF(SUMIFS($E$6:E106,$H$6:H106,H106)&lt;VLOOKUP(H106,'Funding Categories'!$A$3:$D$25,3),D106*F106,IF(E106-(SUMIFS($E$6:E106,$H$6:H106,H106)-VLOOKUP(H106,'Funding Categories'!$A$3:$D$25,3))&lt;0,0,E106-(SUMIFS($E$6:E106,$H$6:H106,H106)-VLOOKUP(H106,'Funding Categories'!$A$3:$D$25,3))))),""))</f>
        <v/>
      </c>
      <c r="H106" s="44"/>
      <c r="I106" s="44"/>
    </row>
    <row r="107" spans="1:9">
      <c r="A107" s="44" t="str">
        <f>IF(OR(C107="",D107=""),"",COUNTA($E$6:$E107))</f>
        <v/>
      </c>
      <c r="B107" s="27"/>
      <c r="C107" s="26"/>
      <c r="E107" s="34" t="str">
        <f t="shared" si="4"/>
        <v/>
      </c>
      <c r="F107" s="49" t="str">
        <f t="shared" si="5"/>
        <v/>
      </c>
      <c r="G107" s="35" t="str">
        <f>IF(H107="Not Approved",0,IFERROR(IF(VLOOKUP(H107,'Funding Categories'!$A$3:$D$25,2)="Unit",D107*F107,IF(SUMIFS($E$6:E107,$H$6:H107,H107)&lt;VLOOKUP(H107,'Funding Categories'!$A$3:$D$25,3),D107*F107,IF(E107-(SUMIFS($E$6:E107,$H$6:H107,H107)-VLOOKUP(H107,'Funding Categories'!$A$3:$D$25,3))&lt;0,0,E107-(SUMIFS($E$6:E107,$H$6:H107,H107)-VLOOKUP(H107,'Funding Categories'!$A$3:$D$25,3))))),""))</f>
        <v/>
      </c>
      <c r="H107" s="44"/>
      <c r="I107" s="44"/>
    </row>
    <row r="108" spans="1:9">
      <c r="A108" s="44" t="str">
        <f>IF(OR(C108="",D108=""),"",COUNTA($E$6:$E108))</f>
        <v/>
      </c>
      <c r="B108" s="27"/>
      <c r="C108" s="26"/>
      <c r="E108" s="34" t="str">
        <f t="shared" si="4"/>
        <v/>
      </c>
      <c r="F108" s="49" t="str">
        <f t="shared" si="5"/>
        <v/>
      </c>
      <c r="G108" s="35" t="str">
        <f>IF(H108="Not Approved",0,IFERROR(IF(VLOOKUP(H108,'Funding Categories'!$A$3:$D$25,2)="Unit",D108*F108,IF(SUMIFS($E$6:E108,$H$6:H108,H108)&lt;VLOOKUP(H108,'Funding Categories'!$A$3:$D$25,3),D108*F108,IF(E108-(SUMIFS($E$6:E108,$H$6:H108,H108)-VLOOKUP(H108,'Funding Categories'!$A$3:$D$25,3))&lt;0,0,E108-(SUMIFS($E$6:E108,$H$6:H108,H108)-VLOOKUP(H108,'Funding Categories'!$A$3:$D$25,3))))),""))</f>
        <v/>
      </c>
      <c r="H108" s="44"/>
      <c r="I108" s="44"/>
    </row>
    <row r="109" spans="1:9">
      <c r="A109" s="44" t="str">
        <f>IF(OR(C109="",D109=""),"",COUNTA($E$6:$E109))</f>
        <v/>
      </c>
      <c r="B109" s="27"/>
      <c r="C109" s="26"/>
      <c r="E109" s="34" t="str">
        <f t="shared" si="4"/>
        <v/>
      </c>
      <c r="F109" s="49" t="str">
        <f t="shared" si="5"/>
        <v/>
      </c>
      <c r="G109" s="35" t="str">
        <f>IF(H109="Not Approved",0,IFERROR(IF(VLOOKUP(H109,'Funding Categories'!$A$3:$D$25,2)="Unit",D109*F109,IF(SUMIFS($E$6:E109,$H$6:H109,H109)&lt;VLOOKUP(H109,'Funding Categories'!$A$3:$D$25,3),D109*F109,IF(E109-(SUMIFS($E$6:E109,$H$6:H109,H109)-VLOOKUP(H109,'Funding Categories'!$A$3:$D$25,3))&lt;0,0,E109-(SUMIFS($E$6:E109,$H$6:H109,H109)-VLOOKUP(H109,'Funding Categories'!$A$3:$D$25,3))))),""))</f>
        <v/>
      </c>
      <c r="H109" s="44"/>
      <c r="I109" s="44"/>
    </row>
    <row r="110" spans="1:9">
      <c r="A110" s="44" t="str">
        <f>IF(OR(C110="",D110=""),"",COUNTA($E$6:$E110))</f>
        <v/>
      </c>
      <c r="B110" s="27"/>
      <c r="C110" s="26"/>
      <c r="E110" s="34" t="str">
        <f t="shared" si="4"/>
        <v/>
      </c>
      <c r="F110" s="49" t="str">
        <f t="shared" si="5"/>
        <v/>
      </c>
      <c r="G110" s="35" t="str">
        <f>IF(H110="Not Approved",0,IFERROR(IF(VLOOKUP(H110,'Funding Categories'!$A$3:$D$25,2)="Unit",D110*F110,IF(SUMIFS($E$6:E110,$H$6:H110,H110)&lt;VLOOKUP(H110,'Funding Categories'!$A$3:$D$25,3),D110*F110,IF(E110-(SUMIFS($E$6:E110,$H$6:H110,H110)-VLOOKUP(H110,'Funding Categories'!$A$3:$D$25,3))&lt;0,0,E110-(SUMIFS($E$6:E110,$H$6:H110,H110)-VLOOKUP(H110,'Funding Categories'!$A$3:$D$25,3))))),""))</f>
        <v/>
      </c>
      <c r="H110" s="44"/>
      <c r="I110" s="44"/>
    </row>
    <row r="111" spans="1:9">
      <c r="A111" s="44" t="str">
        <f>IF(OR(C111="",D111=""),"",COUNTA($E$6:$E111))</f>
        <v/>
      </c>
      <c r="B111" s="27"/>
      <c r="C111" s="26"/>
      <c r="E111" s="34" t="str">
        <f t="shared" si="4"/>
        <v/>
      </c>
      <c r="F111" s="49" t="str">
        <f t="shared" si="5"/>
        <v/>
      </c>
      <c r="G111" s="35" t="str">
        <f>IF(H111="Not Approved",0,IFERROR(IF(VLOOKUP(H111,'Funding Categories'!$A$3:$D$25,2)="Unit",D111*F111,IF(SUMIFS($E$6:E111,$H$6:H111,H111)&lt;VLOOKUP(H111,'Funding Categories'!$A$3:$D$25,3),D111*F111,IF(E111-(SUMIFS($E$6:E111,$H$6:H111,H111)-VLOOKUP(H111,'Funding Categories'!$A$3:$D$25,3))&lt;0,0,E111-(SUMIFS($E$6:E111,$H$6:H111,H111)-VLOOKUP(H111,'Funding Categories'!$A$3:$D$25,3))))),""))</f>
        <v/>
      </c>
      <c r="H111" s="44"/>
      <c r="I111" s="44"/>
    </row>
    <row r="112" spans="1:9">
      <c r="A112" s="44" t="str">
        <f>IF(OR(C112="",D112=""),"",COUNTA($E$6:$E112))</f>
        <v/>
      </c>
      <c r="B112" s="27"/>
      <c r="C112" s="26"/>
      <c r="E112" s="34" t="str">
        <f t="shared" si="4"/>
        <v/>
      </c>
      <c r="F112" s="49" t="str">
        <f t="shared" si="5"/>
        <v/>
      </c>
      <c r="G112" s="35" t="str">
        <f>IF(H112="Not Approved",0,IFERROR(IF(VLOOKUP(H112,'Funding Categories'!$A$3:$D$25,2)="Unit",D112*F112,IF(SUMIFS($E$6:E112,$H$6:H112,H112)&lt;VLOOKUP(H112,'Funding Categories'!$A$3:$D$25,3),D112*F112,IF(E112-(SUMIFS($E$6:E112,$H$6:H112,H112)-VLOOKUP(H112,'Funding Categories'!$A$3:$D$25,3))&lt;0,0,E112-(SUMIFS($E$6:E112,$H$6:H112,H112)-VLOOKUP(H112,'Funding Categories'!$A$3:$D$25,3))))),""))</f>
        <v/>
      </c>
      <c r="H112" s="44"/>
      <c r="I112" s="44"/>
    </row>
    <row r="113" spans="1:9">
      <c r="A113" s="44" t="str">
        <f>IF(OR(C113="",D113=""),"",COUNTA($E$6:$E113))</f>
        <v/>
      </c>
      <c r="B113" s="27"/>
      <c r="C113" s="26"/>
      <c r="E113" s="34" t="str">
        <f t="shared" si="4"/>
        <v/>
      </c>
      <c r="F113" s="49" t="str">
        <f t="shared" si="5"/>
        <v/>
      </c>
      <c r="G113" s="35" t="str">
        <f>IF(H113="Not Approved",0,IFERROR(IF(VLOOKUP(H113,'Funding Categories'!$A$3:$D$25,2)="Unit",D113*F113,IF(SUMIFS($E$6:E113,$H$6:H113,H113)&lt;VLOOKUP(H113,'Funding Categories'!$A$3:$D$25,3),D113*F113,IF(E113-(SUMIFS($E$6:E113,$H$6:H113,H113)-VLOOKUP(H113,'Funding Categories'!$A$3:$D$25,3))&lt;0,0,E113-(SUMIFS($E$6:E113,$H$6:H113,H113)-VLOOKUP(H113,'Funding Categories'!$A$3:$D$25,3))))),""))</f>
        <v/>
      </c>
      <c r="H113" s="44"/>
      <c r="I113" s="44"/>
    </row>
    <row r="114" spans="1:9">
      <c r="A114" s="44" t="str">
        <f>IF(OR(C114="",D114=""),"",COUNTA($E$6:$E114))</f>
        <v/>
      </c>
      <c r="B114" s="27"/>
      <c r="C114" s="26"/>
      <c r="E114" s="34" t="str">
        <f t="shared" ref="E114:E140" si="6">IF(OR(C114="",D114=""),"",C114*D114)</f>
        <v/>
      </c>
      <c r="F114" s="49" t="str">
        <f t="shared" ref="F114:F140" si="7">IF(H114="","",IF(H114="Not Approved",0,C114))</f>
        <v/>
      </c>
      <c r="G114" s="35" t="str">
        <f>IF(H114="Not Approved",0,IFERROR(IF(VLOOKUP(H114,'Funding Categories'!$A$3:$D$25,2)="Unit",D114*F114,IF(SUMIFS($E$6:E114,$H$6:H114,H114)&lt;VLOOKUP(H114,'Funding Categories'!$A$3:$D$25,3),D114*F114,IF(E114-(SUMIFS($E$6:E114,$H$6:H114,H114)-VLOOKUP(H114,'Funding Categories'!$A$3:$D$25,3))&lt;0,0,E114-(SUMIFS($E$6:E114,$H$6:H114,H114)-VLOOKUP(H114,'Funding Categories'!$A$3:$D$25,3))))),""))</f>
        <v/>
      </c>
      <c r="H114" s="44"/>
      <c r="I114" s="44"/>
    </row>
    <row r="115" spans="1:9">
      <c r="A115" s="44" t="str">
        <f>IF(OR(C115="",D115=""),"",COUNTA($E$6:$E115))</f>
        <v/>
      </c>
      <c r="B115" s="27"/>
      <c r="C115" s="26"/>
      <c r="E115" s="34" t="str">
        <f t="shared" si="6"/>
        <v/>
      </c>
      <c r="F115" s="49" t="str">
        <f t="shared" si="7"/>
        <v/>
      </c>
      <c r="G115" s="35" t="str">
        <f>IF(H115="Not Approved",0,IFERROR(IF(VLOOKUP(H115,'Funding Categories'!$A$3:$D$25,2)="Unit",D115*F115,IF(SUMIFS($E$6:E115,$H$6:H115,H115)&lt;VLOOKUP(H115,'Funding Categories'!$A$3:$D$25,3),D115*F115,IF(E115-(SUMIFS($E$6:E115,$H$6:H115,H115)-VLOOKUP(H115,'Funding Categories'!$A$3:$D$25,3))&lt;0,0,E115-(SUMIFS($E$6:E115,$H$6:H115,H115)-VLOOKUP(H115,'Funding Categories'!$A$3:$D$25,3))))),""))</f>
        <v/>
      </c>
      <c r="H115" s="44"/>
      <c r="I115" s="44"/>
    </row>
    <row r="116" spans="1:9">
      <c r="A116" s="44" t="str">
        <f>IF(OR(C116="",D116=""),"",COUNTA($E$6:$E116))</f>
        <v/>
      </c>
      <c r="B116" s="27"/>
      <c r="C116" s="26"/>
      <c r="E116" s="34" t="str">
        <f t="shared" si="6"/>
        <v/>
      </c>
      <c r="F116" s="49" t="str">
        <f t="shared" si="7"/>
        <v/>
      </c>
      <c r="G116" s="35" t="str">
        <f>IF(H116="Not Approved",0,IFERROR(IF(VLOOKUP(H116,'Funding Categories'!$A$3:$D$25,2)="Unit",D116*F116,IF(SUMIFS($E$6:E116,$H$6:H116,H116)&lt;VLOOKUP(H116,'Funding Categories'!$A$3:$D$25,3),D116*F116,IF(E116-(SUMIFS($E$6:E116,$H$6:H116,H116)-VLOOKUP(H116,'Funding Categories'!$A$3:$D$25,3))&lt;0,0,E116-(SUMIFS($E$6:E116,$H$6:H116,H116)-VLOOKUP(H116,'Funding Categories'!$A$3:$D$25,3))))),""))</f>
        <v/>
      </c>
      <c r="H116" s="44"/>
      <c r="I116" s="44"/>
    </row>
    <row r="117" spans="1:9">
      <c r="A117" s="44" t="str">
        <f>IF(OR(C117="",D117=""),"",COUNTA($E$6:$E117))</f>
        <v/>
      </c>
      <c r="B117" s="27"/>
      <c r="C117" s="26"/>
      <c r="E117" s="34" t="str">
        <f t="shared" si="6"/>
        <v/>
      </c>
      <c r="F117" s="49" t="str">
        <f t="shared" si="7"/>
        <v/>
      </c>
      <c r="G117" s="35" t="str">
        <f>IF(H117="Not Approved",0,IFERROR(IF(VLOOKUP(H117,'Funding Categories'!$A$3:$D$25,2)="Unit",D117*F117,IF(SUMIFS($E$6:E117,$H$6:H117,H117)&lt;VLOOKUP(H117,'Funding Categories'!$A$3:$D$25,3),D117*F117,IF(E117-(SUMIFS($E$6:E117,$H$6:H117,H117)-VLOOKUP(H117,'Funding Categories'!$A$3:$D$25,3))&lt;0,0,E117-(SUMIFS($E$6:E117,$H$6:H117,H117)-VLOOKUP(H117,'Funding Categories'!$A$3:$D$25,3))))),""))</f>
        <v/>
      </c>
      <c r="H117" s="44"/>
      <c r="I117" s="44"/>
    </row>
    <row r="118" spans="1:9">
      <c r="A118" s="44" t="str">
        <f>IF(OR(C118="",D118=""),"",COUNTA($E$6:$E118))</f>
        <v/>
      </c>
      <c r="B118" s="27"/>
      <c r="C118" s="26"/>
      <c r="E118" s="34" t="str">
        <f t="shared" si="6"/>
        <v/>
      </c>
      <c r="F118" s="49" t="str">
        <f t="shared" si="7"/>
        <v/>
      </c>
      <c r="G118" s="35" t="str">
        <f>IF(H118="Not Approved",0,IFERROR(IF(VLOOKUP(H118,'Funding Categories'!$A$3:$D$25,2)="Unit",D118*F118,IF(SUMIFS($E$6:E118,$H$6:H118,H118)&lt;VLOOKUP(H118,'Funding Categories'!$A$3:$D$25,3),D118*F118,IF(E118-(SUMIFS($E$6:E118,$H$6:H118,H118)-VLOOKUP(H118,'Funding Categories'!$A$3:$D$25,3))&lt;0,0,E118-(SUMIFS($E$6:E118,$H$6:H118,H118)-VLOOKUP(H118,'Funding Categories'!$A$3:$D$25,3))))),""))</f>
        <v/>
      </c>
      <c r="H118" s="44"/>
      <c r="I118" s="44"/>
    </row>
    <row r="119" spans="1:9">
      <c r="A119" s="44" t="str">
        <f>IF(OR(C119="",D119=""),"",COUNTA($E$6:$E119))</f>
        <v/>
      </c>
      <c r="B119" s="27"/>
      <c r="C119" s="26"/>
      <c r="E119" s="34" t="str">
        <f t="shared" si="6"/>
        <v/>
      </c>
      <c r="F119" s="49" t="str">
        <f t="shared" si="7"/>
        <v/>
      </c>
      <c r="G119" s="35" t="str">
        <f>IF(H119="Not Approved",0,IFERROR(IF(VLOOKUP(H119,'Funding Categories'!$A$3:$D$25,2)="Unit",D119*F119,IF(SUMIFS($E$6:E119,$H$6:H119,H119)&lt;VLOOKUP(H119,'Funding Categories'!$A$3:$D$25,3),D119*F119,IF(E119-(SUMIFS($E$6:E119,$H$6:H119,H119)-VLOOKUP(H119,'Funding Categories'!$A$3:$D$25,3))&lt;0,0,E119-(SUMIFS($E$6:E119,$H$6:H119,H119)-VLOOKUP(H119,'Funding Categories'!$A$3:$D$25,3))))),""))</f>
        <v/>
      </c>
      <c r="H119" s="44"/>
      <c r="I119" s="44"/>
    </row>
    <row r="120" spans="1:9">
      <c r="A120" s="44" t="str">
        <f>IF(OR(C120="",D120=""),"",COUNTA($E$6:$E120))</f>
        <v/>
      </c>
      <c r="B120" s="27"/>
      <c r="C120" s="26"/>
      <c r="E120" s="34" t="str">
        <f t="shared" si="6"/>
        <v/>
      </c>
      <c r="F120" s="49" t="str">
        <f t="shared" si="7"/>
        <v/>
      </c>
      <c r="G120" s="35" t="str">
        <f>IF(H120="Not Approved",0,IFERROR(IF(VLOOKUP(H120,'Funding Categories'!$A$3:$D$25,2)="Unit",D120*F120,IF(SUMIFS($E$6:E120,$H$6:H120,H120)&lt;VLOOKUP(H120,'Funding Categories'!$A$3:$D$25,3),D120*F120,IF(E120-(SUMIFS($E$6:E120,$H$6:H120,H120)-VLOOKUP(H120,'Funding Categories'!$A$3:$D$25,3))&lt;0,0,E120-(SUMIFS($E$6:E120,$H$6:H120,H120)-VLOOKUP(H120,'Funding Categories'!$A$3:$D$25,3))))),""))</f>
        <v/>
      </c>
      <c r="H120" s="44"/>
      <c r="I120" s="44"/>
    </row>
    <row r="121" spans="1:9">
      <c r="A121" s="44" t="str">
        <f>IF(OR(C121="",D121=""),"",COUNTA($E$6:$E121))</f>
        <v/>
      </c>
      <c r="B121" s="27"/>
      <c r="C121" s="26"/>
      <c r="E121" s="34" t="str">
        <f t="shared" si="6"/>
        <v/>
      </c>
      <c r="F121" s="49" t="str">
        <f t="shared" si="7"/>
        <v/>
      </c>
      <c r="G121" s="35" t="str">
        <f>IF(H121="Not Approved",0,IFERROR(IF(VLOOKUP(H121,'Funding Categories'!$A$3:$D$25,2)="Unit",D121*F121,IF(SUMIFS($E$6:E121,$H$6:H121,H121)&lt;VLOOKUP(H121,'Funding Categories'!$A$3:$D$25,3),D121*F121,IF(E121-(SUMIFS($E$6:E121,$H$6:H121,H121)-VLOOKUP(H121,'Funding Categories'!$A$3:$D$25,3))&lt;0,0,E121-(SUMIFS($E$6:E121,$H$6:H121,H121)-VLOOKUP(H121,'Funding Categories'!$A$3:$D$25,3))))),""))</f>
        <v/>
      </c>
      <c r="H121" s="44"/>
      <c r="I121" s="44"/>
    </row>
    <row r="122" spans="1:9">
      <c r="A122" s="44" t="str">
        <f>IF(OR(C122="",D122=""),"",COUNTA($E$6:$E122))</f>
        <v/>
      </c>
      <c r="B122" s="27"/>
      <c r="C122" s="26"/>
      <c r="E122" s="34" t="str">
        <f t="shared" si="6"/>
        <v/>
      </c>
      <c r="F122" s="49" t="str">
        <f t="shared" si="7"/>
        <v/>
      </c>
      <c r="G122" s="35" t="str">
        <f>IF(H122="Not Approved",0,IFERROR(IF(VLOOKUP(H122,'Funding Categories'!$A$3:$D$25,2)="Unit",D122*F122,IF(SUMIFS($E$6:E122,$H$6:H122,H122)&lt;VLOOKUP(H122,'Funding Categories'!$A$3:$D$25,3),D122*F122,IF(E122-(SUMIFS($E$6:E122,$H$6:H122,H122)-VLOOKUP(H122,'Funding Categories'!$A$3:$D$25,3))&lt;0,0,E122-(SUMIFS($E$6:E122,$H$6:H122,H122)-VLOOKUP(H122,'Funding Categories'!$A$3:$D$25,3))))),""))</f>
        <v/>
      </c>
      <c r="H122" s="44"/>
      <c r="I122" s="44"/>
    </row>
    <row r="123" spans="1:9">
      <c r="A123" s="44" t="str">
        <f>IF(OR(C123="",D123=""),"",COUNTA($E$6:$E123))</f>
        <v/>
      </c>
      <c r="B123" s="27"/>
      <c r="C123" s="26"/>
      <c r="E123" s="34" t="str">
        <f t="shared" si="6"/>
        <v/>
      </c>
      <c r="F123" s="49" t="str">
        <f t="shared" si="7"/>
        <v/>
      </c>
      <c r="G123" s="35" t="str">
        <f>IF(H123="Not Approved",0,IFERROR(IF(VLOOKUP(H123,'Funding Categories'!$A$3:$D$25,2)="Unit",D123*F123,IF(SUMIFS($E$6:E123,$H$6:H123,H123)&lt;VLOOKUP(H123,'Funding Categories'!$A$3:$D$25,3),D123*F123,IF(E123-(SUMIFS($E$6:E123,$H$6:H123,H123)-VLOOKUP(H123,'Funding Categories'!$A$3:$D$25,3))&lt;0,0,E123-(SUMIFS($E$6:E123,$H$6:H123,H123)-VLOOKUP(H123,'Funding Categories'!$A$3:$D$25,3))))),""))</f>
        <v/>
      </c>
      <c r="H123" s="44"/>
      <c r="I123" s="44"/>
    </row>
    <row r="124" spans="1:9">
      <c r="A124" s="44" t="str">
        <f>IF(OR(C124="",D124=""),"",COUNTA($E$6:$E124))</f>
        <v/>
      </c>
      <c r="B124" s="27"/>
      <c r="C124" s="26"/>
      <c r="E124" s="34" t="str">
        <f t="shared" si="6"/>
        <v/>
      </c>
      <c r="F124" s="49" t="str">
        <f t="shared" si="7"/>
        <v/>
      </c>
      <c r="G124" s="35" t="str">
        <f>IF(H124="Not Approved",0,IFERROR(IF(VLOOKUP(H124,'Funding Categories'!$A$3:$D$25,2)="Unit",D124*F124,IF(SUMIFS($E$6:E124,$H$6:H124,H124)&lt;VLOOKUP(H124,'Funding Categories'!$A$3:$D$25,3),D124*F124,IF(E124-(SUMIFS($E$6:E124,$H$6:H124,H124)-VLOOKUP(H124,'Funding Categories'!$A$3:$D$25,3))&lt;0,0,E124-(SUMIFS($E$6:E124,$H$6:H124,H124)-VLOOKUP(H124,'Funding Categories'!$A$3:$D$25,3))))),""))</f>
        <v/>
      </c>
      <c r="H124" s="44"/>
      <c r="I124" s="44"/>
    </row>
    <row r="125" spans="1:9">
      <c r="A125" s="44" t="str">
        <f>IF(OR(C125="",D125=""),"",COUNTA($E$6:$E125))</f>
        <v/>
      </c>
      <c r="B125" s="27"/>
      <c r="C125" s="26"/>
      <c r="E125" s="34" t="str">
        <f t="shared" si="6"/>
        <v/>
      </c>
      <c r="F125" s="49" t="str">
        <f t="shared" si="7"/>
        <v/>
      </c>
      <c r="G125" s="35" t="str">
        <f>IF(H125="Not Approved",0,IFERROR(IF(VLOOKUP(H125,'Funding Categories'!$A$3:$D$25,2)="Unit",D125*F125,IF(SUMIFS($E$6:E125,$H$6:H125,H125)&lt;VLOOKUP(H125,'Funding Categories'!$A$3:$D$25,3),D125*F125,IF(E125-(SUMIFS($E$6:E125,$H$6:H125,H125)-VLOOKUP(H125,'Funding Categories'!$A$3:$D$25,3))&lt;0,0,E125-(SUMIFS($E$6:E125,$H$6:H125,H125)-VLOOKUP(H125,'Funding Categories'!$A$3:$D$25,3))))),""))</f>
        <v/>
      </c>
      <c r="H125" s="44"/>
      <c r="I125" s="44"/>
    </row>
    <row r="126" spans="1:9">
      <c r="A126" s="44" t="str">
        <f>IF(OR(C126="",D126=""),"",COUNTA($E$6:$E126))</f>
        <v/>
      </c>
      <c r="B126" s="27"/>
      <c r="C126" s="26"/>
      <c r="E126" s="34" t="str">
        <f t="shared" si="6"/>
        <v/>
      </c>
      <c r="F126" s="49" t="str">
        <f t="shared" si="7"/>
        <v/>
      </c>
      <c r="G126" s="35" t="str">
        <f>IF(H126="Not Approved",0,IFERROR(IF(VLOOKUP(H126,'Funding Categories'!$A$3:$D$25,2)="Unit",D126*F126,IF(SUMIFS($E$6:E126,$H$6:H126,H126)&lt;VLOOKUP(H126,'Funding Categories'!$A$3:$D$25,3),D126*F126,IF(E126-(SUMIFS($E$6:E126,$H$6:H126,H126)-VLOOKUP(H126,'Funding Categories'!$A$3:$D$25,3))&lt;0,0,E126-(SUMIFS($E$6:E126,$H$6:H126,H126)-VLOOKUP(H126,'Funding Categories'!$A$3:$D$25,3))))),""))</f>
        <v/>
      </c>
      <c r="H126" s="44"/>
      <c r="I126" s="44"/>
    </row>
    <row r="127" spans="1:9">
      <c r="A127" s="44" t="str">
        <f>IF(OR(C127="",D127=""),"",COUNTA($E$6:$E127))</f>
        <v/>
      </c>
      <c r="B127" s="27"/>
      <c r="C127" s="26"/>
      <c r="E127" s="34" t="str">
        <f t="shared" si="6"/>
        <v/>
      </c>
      <c r="F127" s="49" t="str">
        <f t="shared" si="7"/>
        <v/>
      </c>
      <c r="G127" s="35" t="str">
        <f>IF(H127="Not Approved",0,IFERROR(IF(VLOOKUP(H127,'Funding Categories'!$A$3:$D$25,2)="Unit",D127*F127,IF(SUMIFS($E$6:E127,$H$6:H127,H127)&lt;VLOOKUP(H127,'Funding Categories'!$A$3:$D$25,3),D127*F127,IF(E127-(SUMIFS($E$6:E127,$H$6:H127,H127)-VLOOKUP(H127,'Funding Categories'!$A$3:$D$25,3))&lt;0,0,E127-(SUMIFS($E$6:E127,$H$6:H127,H127)-VLOOKUP(H127,'Funding Categories'!$A$3:$D$25,3))))),""))</f>
        <v/>
      </c>
      <c r="H127" s="44"/>
      <c r="I127" s="44"/>
    </row>
    <row r="128" spans="1:9">
      <c r="A128" s="44" t="str">
        <f>IF(OR(C128="",D128=""),"",COUNTA($E$6:$E128))</f>
        <v/>
      </c>
      <c r="B128" s="27"/>
      <c r="C128" s="26"/>
      <c r="E128" s="34" t="str">
        <f t="shared" si="6"/>
        <v/>
      </c>
      <c r="F128" s="49" t="str">
        <f t="shared" si="7"/>
        <v/>
      </c>
      <c r="G128" s="35" t="str">
        <f>IF(H128="Not Approved",0,IFERROR(IF(VLOOKUP(H128,'Funding Categories'!$A$3:$D$25,2)="Unit",D128*F128,IF(SUMIFS($E$6:E128,$H$6:H128,H128)&lt;VLOOKUP(H128,'Funding Categories'!$A$3:$D$25,3),D128*F128,IF(E128-(SUMIFS($E$6:E128,$H$6:H128,H128)-VLOOKUP(H128,'Funding Categories'!$A$3:$D$25,3))&lt;0,0,E128-(SUMIFS($E$6:E128,$H$6:H128,H128)-VLOOKUP(H128,'Funding Categories'!$A$3:$D$25,3))))),""))</f>
        <v/>
      </c>
      <c r="H128" s="44"/>
      <c r="I128" s="44"/>
    </row>
    <row r="129" spans="1:9">
      <c r="A129" s="44" t="str">
        <f>IF(OR(C129="",D129=""),"",COUNTA($E$6:$E129))</f>
        <v/>
      </c>
      <c r="B129" s="27"/>
      <c r="C129" s="26"/>
      <c r="E129" s="34" t="str">
        <f t="shared" si="6"/>
        <v/>
      </c>
      <c r="F129" s="49" t="str">
        <f t="shared" si="7"/>
        <v/>
      </c>
      <c r="G129" s="35" t="str">
        <f>IF(H129="Not Approved",0,IFERROR(IF(VLOOKUP(H129,'Funding Categories'!$A$3:$D$25,2)="Unit",D129*F129,IF(SUMIFS($E$6:E129,$H$6:H129,H129)&lt;VLOOKUP(H129,'Funding Categories'!$A$3:$D$25,3),D129*F129,IF(E129-(SUMIFS($E$6:E129,$H$6:H129,H129)-VLOOKUP(H129,'Funding Categories'!$A$3:$D$25,3))&lt;0,0,E129-(SUMIFS($E$6:E129,$H$6:H129,H129)-VLOOKUP(H129,'Funding Categories'!$A$3:$D$25,3))))),""))</f>
        <v/>
      </c>
      <c r="H129" s="44"/>
      <c r="I129" s="44"/>
    </row>
    <row r="130" spans="1:9">
      <c r="A130" s="44" t="str">
        <f>IF(OR(C130="",D130=""),"",COUNTA($E$6:$E130))</f>
        <v/>
      </c>
      <c r="B130" s="27"/>
      <c r="C130" s="26"/>
      <c r="E130" s="34" t="str">
        <f t="shared" si="6"/>
        <v/>
      </c>
      <c r="F130" s="49" t="str">
        <f t="shared" si="7"/>
        <v/>
      </c>
      <c r="G130" s="35" t="str">
        <f>IF(H130="Not Approved",0,IFERROR(IF(VLOOKUP(H130,'Funding Categories'!$A$3:$D$25,2)="Unit",D130*F130,IF(SUMIFS($E$6:E130,$H$6:H130,H130)&lt;VLOOKUP(H130,'Funding Categories'!$A$3:$D$25,3),D130*F130,IF(E130-(SUMIFS($E$6:E130,$H$6:H130,H130)-VLOOKUP(H130,'Funding Categories'!$A$3:$D$25,3))&lt;0,0,E130-(SUMIFS($E$6:E130,$H$6:H130,H130)-VLOOKUP(H130,'Funding Categories'!$A$3:$D$25,3))))),""))</f>
        <v/>
      </c>
      <c r="H130" s="44"/>
      <c r="I130" s="44"/>
    </row>
    <row r="131" spans="1:9">
      <c r="A131" s="44" t="str">
        <f>IF(OR(C131="",D131=""),"",COUNTA($E$6:$E131))</f>
        <v/>
      </c>
      <c r="B131" s="27"/>
      <c r="C131" s="26"/>
      <c r="E131" s="34" t="str">
        <f t="shared" si="6"/>
        <v/>
      </c>
      <c r="F131" s="49" t="str">
        <f t="shared" si="7"/>
        <v/>
      </c>
      <c r="G131" s="35" t="str">
        <f>IF(H131="Not Approved",0,IFERROR(IF(VLOOKUP(H131,'Funding Categories'!$A$3:$D$25,2)="Unit",D131*F131,IF(SUMIFS($E$6:E131,$H$6:H131,H131)&lt;VLOOKUP(H131,'Funding Categories'!$A$3:$D$25,3),D131*F131,IF(E131-(SUMIFS($E$6:E131,$H$6:H131,H131)-VLOOKUP(H131,'Funding Categories'!$A$3:$D$25,3))&lt;0,0,E131-(SUMIFS($E$6:E131,$H$6:H131,H131)-VLOOKUP(H131,'Funding Categories'!$A$3:$D$25,3))))),""))</f>
        <v/>
      </c>
      <c r="H131" s="44"/>
      <c r="I131" s="44"/>
    </row>
    <row r="132" spans="1:9">
      <c r="A132" s="44" t="str">
        <f>IF(OR(C132="",D132=""),"",COUNTA($E$6:$E132))</f>
        <v/>
      </c>
      <c r="B132" s="27"/>
      <c r="C132" s="26"/>
      <c r="E132" s="34" t="str">
        <f t="shared" si="6"/>
        <v/>
      </c>
      <c r="F132" s="49" t="str">
        <f t="shared" si="7"/>
        <v/>
      </c>
      <c r="G132" s="35" t="str">
        <f>IF(H132="Not Approved",0,IFERROR(IF(VLOOKUP(H132,'Funding Categories'!$A$3:$D$25,2)="Unit",D132*F132,IF(SUMIFS($E$6:E132,$H$6:H132,H132)&lt;VLOOKUP(H132,'Funding Categories'!$A$3:$D$25,3),D132*F132,IF(E132-(SUMIFS($E$6:E132,$H$6:H132,H132)-VLOOKUP(H132,'Funding Categories'!$A$3:$D$25,3))&lt;0,0,E132-(SUMIFS($E$6:E132,$H$6:H132,H132)-VLOOKUP(H132,'Funding Categories'!$A$3:$D$25,3))))),""))</f>
        <v/>
      </c>
      <c r="H132" s="44"/>
      <c r="I132" s="44"/>
    </row>
    <row r="133" spans="1:9">
      <c r="A133" s="44" t="str">
        <f>IF(OR(C133="",D133=""),"",COUNTA($E$6:$E133))</f>
        <v/>
      </c>
      <c r="B133" s="27"/>
      <c r="C133" s="26"/>
      <c r="E133" s="34" t="str">
        <f t="shared" si="6"/>
        <v/>
      </c>
      <c r="F133" s="49" t="str">
        <f t="shared" si="7"/>
        <v/>
      </c>
      <c r="G133" s="35" t="str">
        <f>IF(H133="Not Approved",0,IFERROR(IF(VLOOKUP(H133,'Funding Categories'!$A$3:$D$25,2)="Unit",D133*F133,IF(SUMIFS($E$6:E133,$H$6:H133,H133)&lt;VLOOKUP(H133,'Funding Categories'!$A$3:$D$25,3),D133*F133,IF(E133-(SUMIFS($E$6:E133,$H$6:H133,H133)-VLOOKUP(H133,'Funding Categories'!$A$3:$D$25,3))&lt;0,0,E133-(SUMIFS($E$6:E133,$H$6:H133,H133)-VLOOKUP(H133,'Funding Categories'!$A$3:$D$25,3))))),""))</f>
        <v/>
      </c>
      <c r="H133" s="44"/>
      <c r="I133" s="44"/>
    </row>
    <row r="134" spans="1:9">
      <c r="A134" s="44" t="str">
        <f>IF(OR(C134="",D134=""),"",COUNTA($E$6:$E134))</f>
        <v/>
      </c>
      <c r="B134" s="27"/>
      <c r="C134" s="26"/>
      <c r="E134" s="34" t="str">
        <f t="shared" si="6"/>
        <v/>
      </c>
      <c r="F134" s="49" t="str">
        <f t="shared" si="7"/>
        <v/>
      </c>
      <c r="G134" s="35" t="str">
        <f>IF(H134="Not Approved",0,IFERROR(IF(VLOOKUP(H134,'Funding Categories'!$A$3:$D$25,2)="Unit",D134*F134,IF(SUMIFS($E$6:E134,$H$6:H134,H134)&lt;VLOOKUP(H134,'Funding Categories'!$A$3:$D$25,3),D134*F134,IF(E134-(SUMIFS($E$6:E134,$H$6:H134,H134)-VLOOKUP(H134,'Funding Categories'!$A$3:$D$25,3))&lt;0,0,E134-(SUMIFS($E$6:E134,$H$6:H134,H134)-VLOOKUP(H134,'Funding Categories'!$A$3:$D$25,3))))),""))</f>
        <v/>
      </c>
      <c r="H134" s="44"/>
      <c r="I134" s="44"/>
    </row>
    <row r="135" spans="1:9">
      <c r="A135" s="44" t="str">
        <f>IF(OR(C135="",D135=""),"",COUNTA($E$6:$E135))</f>
        <v/>
      </c>
      <c r="B135" s="27"/>
      <c r="C135" s="26"/>
      <c r="E135" s="34" t="str">
        <f t="shared" si="6"/>
        <v/>
      </c>
      <c r="F135" s="49" t="str">
        <f t="shared" si="7"/>
        <v/>
      </c>
      <c r="G135" s="35" t="str">
        <f>IF(H135="Not Approved",0,IFERROR(IF(VLOOKUP(H135,'Funding Categories'!$A$3:$D$25,2)="Unit",D135*F135,IF(SUMIFS($E$6:E135,$H$6:H135,H135)&lt;VLOOKUP(H135,'Funding Categories'!$A$3:$D$25,3),D135*F135,IF(E135-(SUMIFS($E$6:E135,$H$6:H135,H135)-VLOOKUP(H135,'Funding Categories'!$A$3:$D$25,3))&lt;0,0,E135-(SUMIFS($E$6:E135,$H$6:H135,H135)-VLOOKUP(H135,'Funding Categories'!$A$3:$D$25,3))))),""))</f>
        <v/>
      </c>
      <c r="H135" s="44"/>
      <c r="I135" s="44"/>
    </row>
    <row r="136" spans="1:9">
      <c r="A136" s="44" t="str">
        <f>IF(OR(C136="",D136=""),"",COUNTA($E$6:$E136))</f>
        <v/>
      </c>
      <c r="B136" s="27"/>
      <c r="C136" s="26"/>
      <c r="E136" s="34" t="str">
        <f t="shared" si="6"/>
        <v/>
      </c>
      <c r="F136" s="49" t="str">
        <f t="shared" si="7"/>
        <v/>
      </c>
      <c r="G136" s="35" t="str">
        <f>IF(H136="Not Approved",0,IFERROR(IF(VLOOKUP(H136,'Funding Categories'!$A$3:$D$25,2)="Unit",D136*F136,IF(SUMIFS($E$6:E136,$H$6:H136,H136)&lt;VLOOKUP(H136,'Funding Categories'!$A$3:$D$25,3),D136*F136,IF(E136-(SUMIFS($E$6:E136,$H$6:H136,H136)-VLOOKUP(H136,'Funding Categories'!$A$3:$D$25,3))&lt;0,0,E136-(SUMIFS($E$6:E136,$H$6:H136,H136)-VLOOKUP(H136,'Funding Categories'!$A$3:$D$25,3))))),""))</f>
        <v/>
      </c>
      <c r="H136" s="44"/>
      <c r="I136" s="44"/>
    </row>
    <row r="137" spans="1:9">
      <c r="A137" s="44" t="str">
        <f>IF(OR(C137="",D137=""),"",COUNTA($E$6:$E137))</f>
        <v/>
      </c>
      <c r="B137" s="27"/>
      <c r="C137" s="26"/>
      <c r="E137" s="34" t="str">
        <f t="shared" si="6"/>
        <v/>
      </c>
      <c r="F137" s="49" t="str">
        <f t="shared" si="7"/>
        <v/>
      </c>
      <c r="G137" s="35" t="str">
        <f>IF(H137="Not Approved",0,IFERROR(IF(VLOOKUP(H137,'Funding Categories'!$A$3:$D$25,2)="Unit",D137*F137,IF(SUMIFS($E$6:E137,$H$6:H137,H137)&lt;VLOOKUP(H137,'Funding Categories'!$A$3:$D$25,3),D137*F137,IF(E137-(SUMIFS($E$6:E137,$H$6:H137,H137)-VLOOKUP(H137,'Funding Categories'!$A$3:$D$25,3))&lt;0,0,E137-(SUMIFS($E$6:E137,$H$6:H137,H137)-VLOOKUP(H137,'Funding Categories'!$A$3:$D$25,3))))),""))</f>
        <v/>
      </c>
      <c r="H137" s="44"/>
      <c r="I137" s="44"/>
    </row>
    <row r="138" spans="1:9">
      <c r="A138" s="44" t="str">
        <f>IF(OR(C138="",D138=""),"",COUNTA($E$6:$E138))</f>
        <v/>
      </c>
      <c r="B138" s="27"/>
      <c r="C138" s="26"/>
      <c r="E138" s="34" t="str">
        <f t="shared" si="6"/>
        <v/>
      </c>
      <c r="F138" s="49" t="str">
        <f t="shared" si="7"/>
        <v/>
      </c>
      <c r="G138" s="35" t="str">
        <f>IF(H138="Not Approved",0,IFERROR(IF(VLOOKUP(H138,'Funding Categories'!$A$3:$D$25,2)="Unit",D138*F138,IF(SUMIFS($E$6:E138,$H$6:H138,H138)&lt;VLOOKUP(H138,'Funding Categories'!$A$3:$D$25,3),D138*F138,IF(E138-(SUMIFS($E$6:E138,$H$6:H138,H138)-VLOOKUP(H138,'Funding Categories'!$A$3:$D$25,3))&lt;0,0,E138-(SUMIFS($E$6:E138,$H$6:H138,H138)-VLOOKUP(H138,'Funding Categories'!$A$3:$D$25,3))))),""))</f>
        <v/>
      </c>
      <c r="H138" s="44"/>
      <c r="I138" s="44"/>
    </row>
    <row r="139" spans="1:9">
      <c r="A139" s="44" t="str">
        <f>IF(OR(C139="",D139=""),"",COUNTA($E$6:$E139))</f>
        <v/>
      </c>
      <c r="B139" s="27"/>
      <c r="C139" s="26"/>
      <c r="E139" s="34" t="str">
        <f t="shared" si="6"/>
        <v/>
      </c>
      <c r="F139" s="49" t="str">
        <f t="shared" si="7"/>
        <v/>
      </c>
      <c r="G139" s="35" t="str">
        <f>IF(H139="Not Approved",0,IFERROR(IF(VLOOKUP(H139,'Funding Categories'!$A$3:$D$25,2)="Unit",D139*F139,IF(SUMIFS($E$6:E139,$H$6:H139,H139)&lt;VLOOKUP(H139,'Funding Categories'!$A$3:$D$25,3),D139*F139,IF(E139-(SUMIFS($E$6:E139,$H$6:H139,H139)-VLOOKUP(H139,'Funding Categories'!$A$3:$D$25,3))&lt;0,0,E139-(SUMIFS($E$6:E139,$H$6:H139,H139)-VLOOKUP(H139,'Funding Categories'!$A$3:$D$25,3))))),""))</f>
        <v/>
      </c>
      <c r="H139" s="44"/>
      <c r="I139" s="44"/>
    </row>
    <row r="140" spans="1:9">
      <c r="A140" s="44" t="str">
        <f>IF(OR(C140="",D140=""),"",COUNTA($E$6:$E140))</f>
        <v/>
      </c>
      <c r="B140" s="27"/>
      <c r="C140" s="26"/>
      <c r="E140" s="34" t="str">
        <f t="shared" si="6"/>
        <v/>
      </c>
      <c r="F140" s="49" t="str">
        <f t="shared" si="7"/>
        <v/>
      </c>
      <c r="G140" s="35" t="str">
        <f>IF(H140="Not Approved",0,IFERROR(IF(VLOOKUP(H140,'Funding Categories'!$A$3:$D$25,2)="Unit",D140*F140,IF(SUMIFS($E$6:E140,$H$6:H140,H140)&lt;VLOOKUP(H140,'Funding Categories'!$A$3:$D$25,3),D140*F140,IF(E140-(SUMIFS($E$6:E140,$H$6:H140,H140)-VLOOKUP(H140,'Funding Categories'!$A$3:$D$25,3))&lt;0,0,E140-(SUMIFS($E$6:E140,$H$6:H140,H140)-VLOOKUP(H140,'Funding Categories'!$A$3:$D$25,3))))),""))</f>
        <v/>
      </c>
      <c r="H140" s="44"/>
      <c r="I140" s="44"/>
    </row>
    <row r="141" spans="1:9" hidden="1"/>
  </sheetData>
  <sheetProtection algorithmName="SHA-512" hashValue="uaUsPZggrqal9eHgwjYbCQyT9VlEae7n5IrHREhJrywshOI9BoOHg56rvgXUWEic/DHQzOj8GPs2liesRZWplg==" saltValue="hULnzKK+YCk76vjb7Jv7UA==" spinCount="100000" sheet="1" objects="1" scenarios="1" selectLockedCells="1"/>
  <mergeCells count="4">
    <mergeCell ref="A1:I1"/>
    <mergeCell ref="A2:I2"/>
    <mergeCell ref="A3:I3"/>
    <mergeCell ref="A4:I4"/>
  </mergeCells>
  <phoneticPr fontId="8" type="noConversion"/>
  <conditionalFormatting sqref="A3:I3">
    <cfRule type="beginsWith" dxfId="0" priority="1" operator="beginsWith" text="&lt;&lt;">
      <formula>LEFT(A3,LEN("&lt;&lt;"))="&lt;&lt;"</formula>
    </cfRule>
  </conditionalFormatting>
  <dataValidations count="1">
    <dataValidation type="list" allowBlank="1" showInputMessage="1" showErrorMessage="1" sqref="I6:I140" xr:uid="{00000000-0002-0000-0200-000000000000}">
      <formula1>"Yes, No"</formula1>
    </dataValidation>
  </dataValidations>
  <pageMargins left="0.25" right="0.25" top="0.5" bottom="0.5" header="0.3" footer="0.3"/>
  <pageSetup scale="63" fitToHeight="2"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'Funding Categories'!$A$3:$A$25</xm:f>
          </x14:formula1>
          <xm:sqref>H6:H140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B9DEA-1909-A444-90C0-C4C201494725}">
  <dimension ref="A1:B327"/>
  <sheetViews>
    <sheetView topLeftCell="A57" workbookViewId="0">
      <selection activeCell="B76" sqref="B76"/>
    </sheetView>
  </sheetViews>
  <sheetFormatPr baseColWidth="10" defaultColWidth="0" defaultRowHeight="16"/>
  <cols>
    <col min="1" max="1" width="86.83203125" bestFit="1" customWidth="1"/>
    <col min="2" max="2" width="32.33203125" style="73" bestFit="1" customWidth="1"/>
    <col min="3" max="16384" width="10.83203125" hidden="1"/>
  </cols>
  <sheetData>
    <row r="1" spans="1:2" ht="65" customHeight="1">
      <c r="A1" s="74" t="s">
        <v>705</v>
      </c>
      <c r="B1" s="68"/>
    </row>
    <row r="2" spans="1:2" s="77" customFormat="1" ht="40" customHeight="1">
      <c r="A2" s="75" t="s">
        <v>704</v>
      </c>
      <c r="B2" s="76" t="s">
        <v>706</v>
      </c>
    </row>
    <row r="3" spans="1:2">
      <c r="A3" s="69" t="s">
        <v>75</v>
      </c>
      <c r="B3" s="68" t="s">
        <v>399</v>
      </c>
    </row>
    <row r="4" spans="1:2">
      <c r="A4" s="69" t="s">
        <v>76</v>
      </c>
      <c r="B4" s="68" t="s">
        <v>400</v>
      </c>
    </row>
    <row r="5" spans="1:2">
      <c r="A5" s="69" t="s">
        <v>77</v>
      </c>
      <c r="B5" s="68" t="s">
        <v>401</v>
      </c>
    </row>
    <row r="6" spans="1:2">
      <c r="A6" s="69" t="s">
        <v>78</v>
      </c>
      <c r="B6" s="68" t="s">
        <v>402</v>
      </c>
    </row>
    <row r="7" spans="1:2">
      <c r="A7" s="69" t="s">
        <v>79</v>
      </c>
      <c r="B7" s="68" t="s">
        <v>403</v>
      </c>
    </row>
    <row r="8" spans="1:2">
      <c r="A8" s="69" t="s">
        <v>80</v>
      </c>
      <c r="B8" s="68" t="s">
        <v>404</v>
      </c>
    </row>
    <row r="9" spans="1:2">
      <c r="A9" s="69" t="s">
        <v>81</v>
      </c>
      <c r="B9" s="68" t="s">
        <v>405</v>
      </c>
    </row>
    <row r="10" spans="1:2">
      <c r="A10" s="69" t="s">
        <v>82</v>
      </c>
      <c r="B10" s="68" t="s">
        <v>406</v>
      </c>
    </row>
    <row r="11" spans="1:2">
      <c r="A11" s="69" t="s">
        <v>83</v>
      </c>
      <c r="B11" s="68" t="s">
        <v>407</v>
      </c>
    </row>
    <row r="12" spans="1:2">
      <c r="A12" s="69" t="s">
        <v>84</v>
      </c>
      <c r="B12" s="68" t="s">
        <v>408</v>
      </c>
    </row>
    <row r="13" spans="1:2">
      <c r="A13" s="69" t="s">
        <v>85</v>
      </c>
      <c r="B13" s="68" t="s">
        <v>409</v>
      </c>
    </row>
    <row r="14" spans="1:2">
      <c r="A14" s="69" t="s">
        <v>86</v>
      </c>
      <c r="B14" s="68" t="s">
        <v>410</v>
      </c>
    </row>
    <row r="15" spans="1:2">
      <c r="A15" s="69" t="s">
        <v>87</v>
      </c>
      <c r="B15" s="68" t="s">
        <v>411</v>
      </c>
    </row>
    <row r="16" spans="1:2">
      <c r="A16" s="69" t="s">
        <v>88</v>
      </c>
      <c r="B16" s="68" t="s">
        <v>412</v>
      </c>
    </row>
    <row r="17" spans="1:2">
      <c r="A17" s="69" t="s">
        <v>89</v>
      </c>
      <c r="B17" s="68" t="s">
        <v>413</v>
      </c>
    </row>
    <row r="18" spans="1:2">
      <c r="A18" s="69" t="s">
        <v>90</v>
      </c>
      <c r="B18" s="68" t="s">
        <v>414</v>
      </c>
    </row>
    <row r="19" spans="1:2">
      <c r="A19" s="69" t="s">
        <v>91</v>
      </c>
      <c r="B19" s="68" t="s">
        <v>415</v>
      </c>
    </row>
    <row r="20" spans="1:2">
      <c r="A20" s="69" t="s">
        <v>92</v>
      </c>
      <c r="B20" s="68" t="s">
        <v>416</v>
      </c>
    </row>
    <row r="21" spans="1:2">
      <c r="A21" s="69" t="s">
        <v>93</v>
      </c>
      <c r="B21" s="68" t="s">
        <v>417</v>
      </c>
    </row>
    <row r="22" spans="1:2">
      <c r="A22" s="69" t="s">
        <v>94</v>
      </c>
      <c r="B22" s="68" t="s">
        <v>418</v>
      </c>
    </row>
    <row r="23" spans="1:2">
      <c r="A23" s="69" t="s">
        <v>95</v>
      </c>
      <c r="B23" s="68" t="s">
        <v>419</v>
      </c>
    </row>
    <row r="24" spans="1:2">
      <c r="A24" s="69" t="s">
        <v>96</v>
      </c>
      <c r="B24" s="68" t="s">
        <v>420</v>
      </c>
    </row>
    <row r="25" spans="1:2">
      <c r="A25" s="69" t="s">
        <v>97</v>
      </c>
      <c r="B25" s="68" t="s">
        <v>421</v>
      </c>
    </row>
    <row r="26" spans="1:2">
      <c r="A26" s="69" t="s">
        <v>98</v>
      </c>
      <c r="B26" s="68" t="s">
        <v>422</v>
      </c>
    </row>
    <row r="27" spans="1:2">
      <c r="A27" s="69" t="s">
        <v>99</v>
      </c>
      <c r="B27" s="68" t="s">
        <v>423</v>
      </c>
    </row>
    <row r="28" spans="1:2">
      <c r="A28" s="69" t="s">
        <v>100</v>
      </c>
      <c r="B28" s="68" t="s">
        <v>424</v>
      </c>
    </row>
    <row r="29" spans="1:2">
      <c r="A29" s="69" t="s">
        <v>101</v>
      </c>
      <c r="B29" s="68" t="s">
        <v>425</v>
      </c>
    </row>
    <row r="30" spans="1:2">
      <c r="A30" s="69" t="s">
        <v>102</v>
      </c>
      <c r="B30" s="68" t="s">
        <v>426</v>
      </c>
    </row>
    <row r="31" spans="1:2">
      <c r="A31" s="69" t="s">
        <v>103</v>
      </c>
      <c r="B31" s="68" t="s">
        <v>427</v>
      </c>
    </row>
    <row r="32" spans="1:2">
      <c r="A32" s="69" t="s">
        <v>104</v>
      </c>
      <c r="B32" s="68" t="s">
        <v>428</v>
      </c>
    </row>
    <row r="33" spans="1:2">
      <c r="A33" s="69" t="s">
        <v>105</v>
      </c>
      <c r="B33" s="68" t="s">
        <v>429</v>
      </c>
    </row>
    <row r="34" spans="1:2">
      <c r="A34" s="69" t="s">
        <v>106</v>
      </c>
      <c r="B34" s="68" t="s">
        <v>430</v>
      </c>
    </row>
    <row r="35" spans="1:2">
      <c r="A35" s="69" t="s">
        <v>107</v>
      </c>
      <c r="B35" s="68" t="s">
        <v>431</v>
      </c>
    </row>
    <row r="36" spans="1:2">
      <c r="A36" s="69" t="s">
        <v>108</v>
      </c>
      <c r="B36" s="68" t="s">
        <v>432</v>
      </c>
    </row>
    <row r="37" spans="1:2">
      <c r="A37" s="69" t="s">
        <v>109</v>
      </c>
      <c r="B37" s="68" t="s">
        <v>433</v>
      </c>
    </row>
    <row r="38" spans="1:2">
      <c r="A38" s="69" t="s">
        <v>110</v>
      </c>
      <c r="B38" s="68" t="s">
        <v>434</v>
      </c>
    </row>
    <row r="39" spans="1:2">
      <c r="A39" s="69" t="s">
        <v>111</v>
      </c>
      <c r="B39" s="68" t="s">
        <v>435</v>
      </c>
    </row>
    <row r="40" spans="1:2">
      <c r="A40" s="69" t="s">
        <v>112</v>
      </c>
      <c r="B40" s="68" t="s">
        <v>436</v>
      </c>
    </row>
    <row r="41" spans="1:2">
      <c r="A41" s="69" t="s">
        <v>113</v>
      </c>
      <c r="B41" s="68" t="s">
        <v>437</v>
      </c>
    </row>
    <row r="42" spans="1:2">
      <c r="A42" s="69" t="s">
        <v>114</v>
      </c>
      <c r="B42" s="68" t="s">
        <v>438</v>
      </c>
    </row>
    <row r="43" spans="1:2">
      <c r="A43" s="69" t="s">
        <v>115</v>
      </c>
      <c r="B43" s="68"/>
    </row>
    <row r="44" spans="1:2">
      <c r="A44" s="69" t="s">
        <v>116</v>
      </c>
      <c r="B44" s="68" t="s">
        <v>439</v>
      </c>
    </row>
    <row r="45" spans="1:2">
      <c r="A45" s="69" t="s">
        <v>117</v>
      </c>
      <c r="B45" s="68" t="s">
        <v>440</v>
      </c>
    </row>
    <row r="46" spans="1:2">
      <c r="A46" s="69" t="s">
        <v>118</v>
      </c>
      <c r="B46" s="68" t="s">
        <v>441</v>
      </c>
    </row>
    <row r="47" spans="1:2">
      <c r="A47" s="69" t="s">
        <v>119</v>
      </c>
      <c r="B47" s="68" t="s">
        <v>442</v>
      </c>
    </row>
    <row r="48" spans="1:2">
      <c r="A48" s="69" t="s">
        <v>120</v>
      </c>
      <c r="B48" s="68" t="s">
        <v>443</v>
      </c>
    </row>
    <row r="49" spans="1:2">
      <c r="A49" s="69" t="s">
        <v>121</v>
      </c>
      <c r="B49" s="68" t="s">
        <v>444</v>
      </c>
    </row>
    <row r="50" spans="1:2">
      <c r="A50" s="69" t="s">
        <v>122</v>
      </c>
      <c r="B50" s="68" t="s">
        <v>445</v>
      </c>
    </row>
    <row r="51" spans="1:2">
      <c r="A51" s="69" t="s">
        <v>123</v>
      </c>
      <c r="B51" s="68" t="s">
        <v>446</v>
      </c>
    </row>
    <row r="52" spans="1:2">
      <c r="A52" s="69" t="s">
        <v>124</v>
      </c>
      <c r="B52" s="68" t="s">
        <v>447</v>
      </c>
    </row>
    <row r="53" spans="1:2">
      <c r="A53" s="69" t="s">
        <v>125</v>
      </c>
      <c r="B53" s="68"/>
    </row>
    <row r="54" spans="1:2">
      <c r="A54" s="69" t="s">
        <v>126</v>
      </c>
      <c r="B54" s="68" t="s">
        <v>448</v>
      </c>
    </row>
    <row r="55" spans="1:2">
      <c r="A55" s="69" t="s">
        <v>127</v>
      </c>
      <c r="B55" s="68" t="s">
        <v>449</v>
      </c>
    </row>
    <row r="56" spans="1:2">
      <c r="A56" s="69" t="s">
        <v>128</v>
      </c>
      <c r="B56" s="68" t="s">
        <v>450</v>
      </c>
    </row>
    <row r="57" spans="1:2">
      <c r="A57" s="69" t="s">
        <v>129</v>
      </c>
      <c r="B57" s="68"/>
    </row>
    <row r="58" spans="1:2">
      <c r="A58" s="69" t="s">
        <v>130</v>
      </c>
      <c r="B58" s="68" t="s">
        <v>451</v>
      </c>
    </row>
    <row r="59" spans="1:2">
      <c r="A59" s="69" t="s">
        <v>131</v>
      </c>
      <c r="B59" s="68" t="s">
        <v>452</v>
      </c>
    </row>
    <row r="60" spans="1:2">
      <c r="A60" s="69" t="s">
        <v>132</v>
      </c>
      <c r="B60" s="68" t="s">
        <v>453</v>
      </c>
    </row>
    <row r="61" spans="1:2">
      <c r="A61" s="70" t="s">
        <v>133</v>
      </c>
      <c r="B61" s="68" t="s">
        <v>454</v>
      </c>
    </row>
    <row r="62" spans="1:2">
      <c r="A62" s="69" t="s">
        <v>134</v>
      </c>
      <c r="B62" s="68" t="s">
        <v>455</v>
      </c>
    </row>
    <row r="63" spans="1:2">
      <c r="A63" s="69" t="s">
        <v>135</v>
      </c>
      <c r="B63" s="68" t="s">
        <v>456</v>
      </c>
    </row>
    <row r="64" spans="1:2">
      <c r="A64" s="69" t="s">
        <v>136</v>
      </c>
      <c r="B64" s="68" t="s">
        <v>457</v>
      </c>
    </row>
    <row r="65" spans="1:2">
      <c r="A65" s="69" t="s">
        <v>137</v>
      </c>
      <c r="B65" s="68" t="s">
        <v>458</v>
      </c>
    </row>
    <row r="66" spans="1:2">
      <c r="A66" s="69" t="s">
        <v>138</v>
      </c>
      <c r="B66" s="68" t="s">
        <v>459</v>
      </c>
    </row>
    <row r="67" spans="1:2">
      <c r="A67" s="69" t="s">
        <v>139</v>
      </c>
      <c r="B67" s="68"/>
    </row>
    <row r="68" spans="1:2">
      <c r="A68" s="69" t="s">
        <v>140</v>
      </c>
      <c r="B68" s="68" t="s">
        <v>460</v>
      </c>
    </row>
    <row r="69" spans="1:2">
      <c r="A69" s="69" t="s">
        <v>141</v>
      </c>
      <c r="B69" s="68" t="s">
        <v>461</v>
      </c>
    </row>
    <row r="70" spans="1:2">
      <c r="A70" s="69" t="s">
        <v>142</v>
      </c>
      <c r="B70" s="68" t="s">
        <v>462</v>
      </c>
    </row>
    <row r="71" spans="1:2">
      <c r="A71" s="69" t="s">
        <v>143</v>
      </c>
      <c r="B71" s="68" t="s">
        <v>463</v>
      </c>
    </row>
    <row r="72" spans="1:2">
      <c r="A72" s="69" t="s">
        <v>144</v>
      </c>
      <c r="B72" s="68" t="s">
        <v>464</v>
      </c>
    </row>
    <row r="73" spans="1:2">
      <c r="A73" s="69" t="s">
        <v>145</v>
      </c>
      <c r="B73" s="68" t="s">
        <v>465</v>
      </c>
    </row>
    <row r="74" spans="1:2">
      <c r="A74" s="69" t="s">
        <v>146</v>
      </c>
      <c r="B74" s="68" t="s">
        <v>466</v>
      </c>
    </row>
    <row r="75" spans="1:2">
      <c r="A75" s="69" t="s">
        <v>147</v>
      </c>
      <c r="B75" s="68" t="s">
        <v>708</v>
      </c>
    </row>
    <row r="76" spans="1:2">
      <c r="A76" s="69" t="s">
        <v>148</v>
      </c>
      <c r="B76" s="68" t="s">
        <v>467</v>
      </c>
    </row>
    <row r="77" spans="1:2">
      <c r="A77" s="69" t="s">
        <v>149</v>
      </c>
      <c r="B77" s="68" t="s">
        <v>468</v>
      </c>
    </row>
    <row r="78" spans="1:2">
      <c r="A78" s="69" t="s">
        <v>150</v>
      </c>
      <c r="B78" s="68" t="s">
        <v>469</v>
      </c>
    </row>
    <row r="79" spans="1:2">
      <c r="A79" s="69" t="s">
        <v>151</v>
      </c>
      <c r="B79" s="68" t="s">
        <v>470</v>
      </c>
    </row>
    <row r="80" spans="1:2">
      <c r="A80" s="69" t="s">
        <v>152</v>
      </c>
      <c r="B80" s="68" t="s">
        <v>471</v>
      </c>
    </row>
    <row r="81" spans="1:2">
      <c r="A81" s="69" t="s">
        <v>153</v>
      </c>
      <c r="B81" s="68" t="s">
        <v>472</v>
      </c>
    </row>
    <row r="82" spans="1:2">
      <c r="A82" s="69" t="s">
        <v>154</v>
      </c>
      <c r="B82" s="68" t="s">
        <v>473</v>
      </c>
    </row>
    <row r="83" spans="1:2">
      <c r="A83" s="69" t="s">
        <v>155</v>
      </c>
      <c r="B83" s="68" t="s">
        <v>474</v>
      </c>
    </row>
    <row r="84" spans="1:2">
      <c r="A84" s="69" t="s">
        <v>156</v>
      </c>
      <c r="B84" s="68" t="s">
        <v>475</v>
      </c>
    </row>
    <row r="85" spans="1:2">
      <c r="A85" s="69" t="s">
        <v>157</v>
      </c>
      <c r="B85" s="68" t="s">
        <v>476</v>
      </c>
    </row>
    <row r="86" spans="1:2">
      <c r="A86" s="69" t="s">
        <v>158</v>
      </c>
      <c r="B86" s="68" t="s">
        <v>477</v>
      </c>
    </row>
    <row r="87" spans="1:2">
      <c r="A87" s="69" t="s">
        <v>159</v>
      </c>
      <c r="B87" s="68" t="s">
        <v>478</v>
      </c>
    </row>
    <row r="88" spans="1:2">
      <c r="A88" s="69" t="s">
        <v>160</v>
      </c>
      <c r="B88" s="68" t="s">
        <v>479</v>
      </c>
    </row>
    <row r="89" spans="1:2">
      <c r="A89" s="69" t="s">
        <v>161</v>
      </c>
      <c r="B89" s="68" t="s">
        <v>480</v>
      </c>
    </row>
    <row r="90" spans="1:2">
      <c r="A90" s="69" t="s">
        <v>162</v>
      </c>
      <c r="B90" s="68" t="s">
        <v>481</v>
      </c>
    </row>
    <row r="91" spans="1:2">
      <c r="A91" s="69" t="s">
        <v>163</v>
      </c>
      <c r="B91" s="68" t="s">
        <v>482</v>
      </c>
    </row>
    <row r="92" spans="1:2">
      <c r="A92" s="69" t="s">
        <v>164</v>
      </c>
      <c r="B92" s="68" t="s">
        <v>483</v>
      </c>
    </row>
    <row r="93" spans="1:2">
      <c r="A93" s="69" t="s">
        <v>165</v>
      </c>
      <c r="B93" s="68" t="s">
        <v>484</v>
      </c>
    </row>
    <row r="94" spans="1:2">
      <c r="A94" s="69" t="s">
        <v>166</v>
      </c>
      <c r="B94" s="68" t="s">
        <v>485</v>
      </c>
    </row>
    <row r="95" spans="1:2">
      <c r="A95" s="69" t="s">
        <v>167</v>
      </c>
      <c r="B95" s="68" t="s">
        <v>486</v>
      </c>
    </row>
    <row r="96" spans="1:2">
      <c r="A96" s="69" t="s">
        <v>168</v>
      </c>
      <c r="B96" s="68" t="s">
        <v>487</v>
      </c>
    </row>
    <row r="97" spans="1:2">
      <c r="A97" s="69" t="s">
        <v>169</v>
      </c>
      <c r="B97" s="68" t="s">
        <v>488</v>
      </c>
    </row>
    <row r="98" spans="1:2">
      <c r="A98" s="69" t="s">
        <v>170</v>
      </c>
      <c r="B98" s="68"/>
    </row>
    <row r="99" spans="1:2">
      <c r="A99" s="69" t="s">
        <v>171</v>
      </c>
      <c r="B99" s="68" t="s">
        <v>489</v>
      </c>
    </row>
    <row r="100" spans="1:2">
      <c r="A100" s="69" t="s">
        <v>172</v>
      </c>
      <c r="B100" s="68" t="s">
        <v>490</v>
      </c>
    </row>
    <row r="101" spans="1:2">
      <c r="A101" s="69" t="s">
        <v>173</v>
      </c>
      <c r="B101" s="68"/>
    </row>
    <row r="102" spans="1:2">
      <c r="A102" s="71" t="s">
        <v>174</v>
      </c>
      <c r="B102" s="68" t="s">
        <v>491</v>
      </c>
    </row>
    <row r="103" spans="1:2">
      <c r="A103" s="69" t="s">
        <v>175</v>
      </c>
      <c r="B103" s="68" t="s">
        <v>492</v>
      </c>
    </row>
    <row r="104" spans="1:2">
      <c r="A104" s="69" t="s">
        <v>176</v>
      </c>
      <c r="B104" s="68" t="s">
        <v>493</v>
      </c>
    </row>
    <row r="105" spans="1:2">
      <c r="A105" s="69" t="s">
        <v>177</v>
      </c>
      <c r="B105" s="68" t="s">
        <v>494</v>
      </c>
    </row>
    <row r="106" spans="1:2">
      <c r="A106" s="69" t="s">
        <v>178</v>
      </c>
      <c r="B106" s="68" t="s">
        <v>495</v>
      </c>
    </row>
    <row r="107" spans="1:2">
      <c r="A107" s="69" t="s">
        <v>179</v>
      </c>
      <c r="B107" s="68" t="s">
        <v>496</v>
      </c>
    </row>
    <row r="108" spans="1:2">
      <c r="A108" s="69" t="s">
        <v>180</v>
      </c>
      <c r="B108" s="68" t="s">
        <v>497</v>
      </c>
    </row>
    <row r="109" spans="1:2">
      <c r="A109" s="69" t="s">
        <v>181</v>
      </c>
      <c r="B109" s="68" t="s">
        <v>498</v>
      </c>
    </row>
    <row r="110" spans="1:2">
      <c r="A110" s="69" t="s">
        <v>182</v>
      </c>
      <c r="B110" s="68" t="s">
        <v>499</v>
      </c>
    </row>
    <row r="111" spans="1:2">
      <c r="A111" s="69" t="s">
        <v>183</v>
      </c>
      <c r="B111" s="68" t="s">
        <v>500</v>
      </c>
    </row>
    <row r="112" spans="1:2">
      <c r="A112" s="69" t="s">
        <v>184</v>
      </c>
      <c r="B112" s="68" t="s">
        <v>501</v>
      </c>
    </row>
    <row r="113" spans="1:2">
      <c r="A113" s="69" t="s">
        <v>185</v>
      </c>
      <c r="B113" s="68" t="s">
        <v>502</v>
      </c>
    </row>
    <row r="114" spans="1:2">
      <c r="A114" s="69" t="s">
        <v>186</v>
      </c>
      <c r="B114" s="68" t="s">
        <v>503</v>
      </c>
    </row>
    <row r="115" spans="1:2">
      <c r="A115" s="69" t="s">
        <v>187</v>
      </c>
      <c r="B115" s="68" t="s">
        <v>504</v>
      </c>
    </row>
    <row r="116" spans="1:2">
      <c r="A116" s="69" t="s">
        <v>188</v>
      </c>
      <c r="B116" s="68" t="s">
        <v>505</v>
      </c>
    </row>
    <row r="117" spans="1:2">
      <c r="A117" s="69" t="s">
        <v>189</v>
      </c>
      <c r="B117" s="68" t="s">
        <v>506</v>
      </c>
    </row>
    <row r="118" spans="1:2">
      <c r="A118" s="69" t="s">
        <v>190</v>
      </c>
      <c r="B118" s="68" t="s">
        <v>507</v>
      </c>
    </row>
    <row r="119" spans="1:2">
      <c r="A119" s="69" t="s">
        <v>191</v>
      </c>
      <c r="B119" s="68" t="s">
        <v>508</v>
      </c>
    </row>
    <row r="120" spans="1:2">
      <c r="A120" s="69" t="s">
        <v>192</v>
      </c>
      <c r="B120" s="68" t="s">
        <v>509</v>
      </c>
    </row>
    <row r="121" spans="1:2">
      <c r="A121" s="69" t="s">
        <v>193</v>
      </c>
      <c r="B121" s="68"/>
    </row>
    <row r="122" spans="1:2">
      <c r="A122" s="69" t="s">
        <v>194</v>
      </c>
      <c r="B122" s="68" t="s">
        <v>510</v>
      </c>
    </row>
    <row r="123" spans="1:2">
      <c r="A123" s="69" t="s">
        <v>195</v>
      </c>
      <c r="B123" s="68" t="s">
        <v>512</v>
      </c>
    </row>
    <row r="124" spans="1:2">
      <c r="A124" s="69" t="s">
        <v>196</v>
      </c>
      <c r="B124" s="68" t="s">
        <v>513</v>
      </c>
    </row>
    <row r="125" spans="1:2">
      <c r="A125" s="69" t="s">
        <v>197</v>
      </c>
      <c r="B125" s="68" t="s">
        <v>514</v>
      </c>
    </row>
    <row r="126" spans="1:2">
      <c r="A126" s="69" t="s">
        <v>198</v>
      </c>
      <c r="B126" s="68" t="s">
        <v>515</v>
      </c>
    </row>
    <row r="127" spans="1:2">
      <c r="A127" s="69" t="s">
        <v>199</v>
      </c>
      <c r="B127" s="68" t="s">
        <v>516</v>
      </c>
    </row>
    <row r="128" spans="1:2">
      <c r="A128" s="69" t="s">
        <v>200</v>
      </c>
      <c r="B128" s="68" t="s">
        <v>517</v>
      </c>
    </row>
    <row r="129" spans="1:2">
      <c r="A129" s="69" t="s">
        <v>201</v>
      </c>
      <c r="B129" s="68" t="s">
        <v>518</v>
      </c>
    </row>
    <row r="130" spans="1:2">
      <c r="A130" s="69" t="s">
        <v>202</v>
      </c>
      <c r="B130" s="68" t="s">
        <v>519</v>
      </c>
    </row>
    <row r="131" spans="1:2">
      <c r="A131" s="69" t="s">
        <v>203</v>
      </c>
      <c r="B131" s="68"/>
    </row>
    <row r="132" spans="1:2">
      <c r="A132" s="69" t="s">
        <v>204</v>
      </c>
      <c r="B132" s="68" t="s">
        <v>520</v>
      </c>
    </row>
    <row r="133" spans="1:2">
      <c r="A133" s="69" t="s">
        <v>205</v>
      </c>
      <c r="B133" s="68" t="s">
        <v>521</v>
      </c>
    </row>
    <row r="134" spans="1:2">
      <c r="A134" s="69" t="s">
        <v>206</v>
      </c>
      <c r="B134" s="68" t="s">
        <v>522</v>
      </c>
    </row>
    <row r="135" spans="1:2">
      <c r="A135" s="69" t="s">
        <v>207</v>
      </c>
      <c r="B135" s="68" t="s">
        <v>523</v>
      </c>
    </row>
    <row r="136" spans="1:2">
      <c r="A136" s="69" t="s">
        <v>208</v>
      </c>
      <c r="B136" s="68" t="s">
        <v>524</v>
      </c>
    </row>
    <row r="137" spans="1:2">
      <c r="A137" s="69" t="s">
        <v>209</v>
      </c>
      <c r="B137" s="68" t="s">
        <v>525</v>
      </c>
    </row>
    <row r="138" spans="1:2">
      <c r="A138" s="69" t="s">
        <v>210</v>
      </c>
      <c r="B138" s="68" t="s">
        <v>526</v>
      </c>
    </row>
    <row r="139" spans="1:2">
      <c r="A139" s="69" t="s">
        <v>211</v>
      </c>
      <c r="B139" s="68" t="s">
        <v>527</v>
      </c>
    </row>
    <row r="140" spans="1:2">
      <c r="A140" s="69" t="s">
        <v>212</v>
      </c>
      <c r="B140" s="68" t="s">
        <v>528</v>
      </c>
    </row>
    <row r="141" spans="1:2">
      <c r="A141" s="69" t="s">
        <v>213</v>
      </c>
      <c r="B141" s="68" t="s">
        <v>529</v>
      </c>
    </row>
    <row r="142" spans="1:2">
      <c r="A142" s="69" t="s">
        <v>214</v>
      </c>
      <c r="B142" s="68"/>
    </row>
    <row r="143" spans="1:2">
      <c r="A143" s="69" t="s">
        <v>215</v>
      </c>
      <c r="B143" s="68" t="s">
        <v>530</v>
      </c>
    </row>
    <row r="144" spans="1:2">
      <c r="A144" s="69" t="s">
        <v>216</v>
      </c>
      <c r="B144" s="68" t="s">
        <v>531</v>
      </c>
    </row>
    <row r="145" spans="1:2">
      <c r="A145" s="69" t="s">
        <v>217</v>
      </c>
      <c r="B145" s="68" t="s">
        <v>532</v>
      </c>
    </row>
    <row r="146" spans="1:2">
      <c r="A146" s="69" t="s">
        <v>218</v>
      </c>
      <c r="B146" s="68" t="s">
        <v>533</v>
      </c>
    </row>
    <row r="147" spans="1:2">
      <c r="A147" s="69" t="s">
        <v>219</v>
      </c>
      <c r="B147" s="68" t="s">
        <v>534</v>
      </c>
    </row>
    <row r="148" spans="1:2">
      <c r="A148" s="69" t="s">
        <v>220</v>
      </c>
      <c r="B148" s="68" t="s">
        <v>535</v>
      </c>
    </row>
    <row r="149" spans="1:2">
      <c r="A149" s="69" t="s">
        <v>221</v>
      </c>
      <c r="B149" s="68" t="s">
        <v>536</v>
      </c>
    </row>
    <row r="150" spans="1:2">
      <c r="A150" s="69" t="s">
        <v>222</v>
      </c>
      <c r="B150" s="68" t="s">
        <v>537</v>
      </c>
    </row>
    <row r="151" spans="1:2">
      <c r="A151" s="69" t="s">
        <v>223</v>
      </c>
      <c r="B151" s="68" t="s">
        <v>538</v>
      </c>
    </row>
    <row r="152" spans="1:2">
      <c r="A152" s="69" t="s">
        <v>224</v>
      </c>
      <c r="B152" s="68" t="s">
        <v>539</v>
      </c>
    </row>
    <row r="153" spans="1:2">
      <c r="A153" s="69" t="s">
        <v>225</v>
      </c>
      <c r="B153" s="68" t="s">
        <v>540</v>
      </c>
    </row>
    <row r="154" spans="1:2">
      <c r="A154" s="71" t="s">
        <v>226</v>
      </c>
      <c r="B154" s="68" t="s">
        <v>541</v>
      </c>
    </row>
    <row r="155" spans="1:2">
      <c r="A155" s="69" t="s">
        <v>227</v>
      </c>
      <c r="B155" s="68" t="s">
        <v>542</v>
      </c>
    </row>
    <row r="156" spans="1:2">
      <c r="A156" s="69" t="s">
        <v>228</v>
      </c>
      <c r="B156" s="68" t="s">
        <v>543</v>
      </c>
    </row>
    <row r="157" spans="1:2">
      <c r="A157" s="69" t="s">
        <v>229</v>
      </c>
      <c r="B157" s="68"/>
    </row>
    <row r="158" spans="1:2">
      <c r="A158" s="69" t="s">
        <v>230</v>
      </c>
      <c r="B158" s="68" t="s">
        <v>544</v>
      </c>
    </row>
    <row r="159" spans="1:2">
      <c r="A159" s="69" t="s">
        <v>231</v>
      </c>
      <c r="B159" s="68" t="s">
        <v>545</v>
      </c>
    </row>
    <row r="160" spans="1:2">
      <c r="A160" s="69" t="s">
        <v>232</v>
      </c>
      <c r="B160" s="68" t="s">
        <v>546</v>
      </c>
    </row>
    <row r="161" spans="1:2">
      <c r="A161" s="69" t="s">
        <v>233</v>
      </c>
      <c r="B161" s="68" t="s">
        <v>547</v>
      </c>
    </row>
    <row r="162" spans="1:2">
      <c r="A162" s="69" t="s">
        <v>234</v>
      </c>
      <c r="B162" s="68"/>
    </row>
    <row r="163" spans="1:2">
      <c r="A163" s="69" t="s">
        <v>235</v>
      </c>
      <c r="B163" s="68" t="s">
        <v>548</v>
      </c>
    </row>
    <row r="164" spans="1:2">
      <c r="A164" s="69" t="s">
        <v>236</v>
      </c>
      <c r="B164" s="68" t="s">
        <v>549</v>
      </c>
    </row>
    <row r="165" spans="1:2">
      <c r="A165" s="69" t="s">
        <v>237</v>
      </c>
      <c r="B165" s="68" t="s">
        <v>550</v>
      </c>
    </row>
    <row r="166" spans="1:2">
      <c r="A166" s="69" t="s">
        <v>238</v>
      </c>
      <c r="B166" s="68" t="s">
        <v>551</v>
      </c>
    </row>
    <row r="167" spans="1:2">
      <c r="A167" s="69" t="s">
        <v>239</v>
      </c>
      <c r="B167" s="68" t="s">
        <v>552</v>
      </c>
    </row>
    <row r="168" spans="1:2">
      <c r="A168" s="69" t="s">
        <v>240</v>
      </c>
      <c r="B168" s="68" t="s">
        <v>553</v>
      </c>
    </row>
    <row r="169" spans="1:2">
      <c r="A169" s="69" t="s">
        <v>241</v>
      </c>
      <c r="B169" s="68" t="s">
        <v>554</v>
      </c>
    </row>
    <row r="170" spans="1:2">
      <c r="A170" s="69" t="s">
        <v>242</v>
      </c>
      <c r="B170" s="68" t="s">
        <v>555</v>
      </c>
    </row>
    <row r="171" spans="1:2">
      <c r="A171" s="69" t="s">
        <v>243</v>
      </c>
      <c r="B171" s="68" t="s">
        <v>556</v>
      </c>
    </row>
    <row r="172" spans="1:2">
      <c r="A172" s="69" t="s">
        <v>244</v>
      </c>
      <c r="B172" s="68" t="s">
        <v>557</v>
      </c>
    </row>
    <row r="173" spans="1:2">
      <c r="A173" s="69" t="s">
        <v>245</v>
      </c>
      <c r="B173" s="68" t="s">
        <v>558</v>
      </c>
    </row>
    <row r="174" spans="1:2">
      <c r="A174" s="69" t="s">
        <v>246</v>
      </c>
      <c r="B174" s="68" t="s">
        <v>559</v>
      </c>
    </row>
    <row r="175" spans="1:2">
      <c r="A175" s="69" t="s">
        <v>247</v>
      </c>
      <c r="B175" s="68" t="s">
        <v>560</v>
      </c>
    </row>
    <row r="176" spans="1:2">
      <c r="A176" s="69" t="s">
        <v>248</v>
      </c>
      <c r="B176" s="68" t="s">
        <v>561</v>
      </c>
    </row>
    <row r="177" spans="1:2">
      <c r="A177" s="69" t="s">
        <v>249</v>
      </c>
      <c r="B177" s="68" t="s">
        <v>562</v>
      </c>
    </row>
    <row r="178" spans="1:2">
      <c r="A178" s="69" t="s">
        <v>250</v>
      </c>
      <c r="B178" s="68" t="s">
        <v>563</v>
      </c>
    </row>
    <row r="179" spans="1:2">
      <c r="A179" s="69" t="s">
        <v>251</v>
      </c>
      <c r="B179" s="68" t="s">
        <v>564</v>
      </c>
    </row>
    <row r="180" spans="1:2">
      <c r="A180" s="69" t="s">
        <v>252</v>
      </c>
      <c r="B180" s="68" t="s">
        <v>565</v>
      </c>
    </row>
    <row r="181" spans="1:2">
      <c r="A181" s="69" t="s">
        <v>253</v>
      </c>
      <c r="B181" s="68" t="s">
        <v>566</v>
      </c>
    </row>
    <row r="182" spans="1:2">
      <c r="A182" s="69" t="s">
        <v>254</v>
      </c>
      <c r="B182" s="68" t="s">
        <v>567</v>
      </c>
    </row>
    <row r="183" spans="1:2">
      <c r="A183" s="69" t="s">
        <v>255</v>
      </c>
      <c r="B183" s="68"/>
    </row>
    <row r="184" spans="1:2">
      <c r="A184" s="69" t="s">
        <v>256</v>
      </c>
      <c r="B184" s="68" t="s">
        <v>568</v>
      </c>
    </row>
    <row r="185" spans="1:2">
      <c r="A185" s="69" t="s">
        <v>257</v>
      </c>
      <c r="B185" s="68" t="s">
        <v>569</v>
      </c>
    </row>
    <row r="186" spans="1:2">
      <c r="A186" s="69" t="s">
        <v>258</v>
      </c>
      <c r="B186" s="68" t="s">
        <v>570</v>
      </c>
    </row>
    <row r="187" spans="1:2">
      <c r="A187" s="69" t="s">
        <v>259</v>
      </c>
      <c r="B187" s="68" t="s">
        <v>571</v>
      </c>
    </row>
    <row r="188" spans="1:2">
      <c r="A188" s="69" t="s">
        <v>260</v>
      </c>
      <c r="B188" s="68" t="s">
        <v>572</v>
      </c>
    </row>
    <row r="189" spans="1:2">
      <c r="A189" s="69" t="s">
        <v>261</v>
      </c>
      <c r="B189" s="68" t="s">
        <v>573</v>
      </c>
    </row>
    <row r="190" spans="1:2">
      <c r="A190" s="69" t="s">
        <v>262</v>
      </c>
      <c r="B190" s="68" t="s">
        <v>574</v>
      </c>
    </row>
    <row r="191" spans="1:2">
      <c r="A191" s="69" t="s">
        <v>263</v>
      </c>
      <c r="B191" s="68" t="s">
        <v>575</v>
      </c>
    </row>
    <row r="192" spans="1:2">
      <c r="A192" s="69" t="s">
        <v>264</v>
      </c>
      <c r="B192" s="68" t="s">
        <v>576</v>
      </c>
    </row>
    <row r="193" spans="1:2">
      <c r="A193" s="69" t="s">
        <v>265</v>
      </c>
      <c r="B193" s="68" t="s">
        <v>577</v>
      </c>
    </row>
    <row r="194" spans="1:2">
      <c r="A194" s="69" t="s">
        <v>266</v>
      </c>
      <c r="B194" s="68" t="s">
        <v>578</v>
      </c>
    </row>
    <row r="195" spans="1:2">
      <c r="A195" s="69" t="s">
        <v>267</v>
      </c>
      <c r="B195" s="68" t="s">
        <v>579</v>
      </c>
    </row>
    <row r="196" spans="1:2">
      <c r="A196" s="69" t="s">
        <v>268</v>
      </c>
      <c r="B196" s="68" t="s">
        <v>580</v>
      </c>
    </row>
    <row r="197" spans="1:2">
      <c r="A197" s="69" t="s">
        <v>269</v>
      </c>
      <c r="B197" s="68" t="s">
        <v>581</v>
      </c>
    </row>
    <row r="198" spans="1:2">
      <c r="A198" s="69" t="s">
        <v>270</v>
      </c>
      <c r="B198" s="68"/>
    </row>
    <row r="199" spans="1:2">
      <c r="A199" s="69" t="s">
        <v>271</v>
      </c>
      <c r="B199" s="68" t="s">
        <v>582</v>
      </c>
    </row>
    <row r="200" spans="1:2">
      <c r="A200" s="69" t="s">
        <v>272</v>
      </c>
      <c r="B200" s="68" t="s">
        <v>583</v>
      </c>
    </row>
    <row r="201" spans="1:2">
      <c r="A201" s="69" t="s">
        <v>273</v>
      </c>
      <c r="B201" s="68" t="s">
        <v>584</v>
      </c>
    </row>
    <row r="202" spans="1:2">
      <c r="A202" s="69" t="s">
        <v>274</v>
      </c>
      <c r="B202" s="68" t="s">
        <v>585</v>
      </c>
    </row>
    <row r="203" spans="1:2">
      <c r="A203" s="69" t="s">
        <v>275</v>
      </c>
      <c r="B203" s="68" t="s">
        <v>586</v>
      </c>
    </row>
    <row r="204" spans="1:2">
      <c r="A204" s="69" t="s">
        <v>276</v>
      </c>
      <c r="B204" s="68" t="s">
        <v>587</v>
      </c>
    </row>
    <row r="205" spans="1:2">
      <c r="A205" s="69" t="s">
        <v>277</v>
      </c>
      <c r="B205" s="68" t="s">
        <v>588</v>
      </c>
    </row>
    <row r="206" spans="1:2">
      <c r="A206" s="69" t="s">
        <v>278</v>
      </c>
      <c r="B206" s="68" t="s">
        <v>589</v>
      </c>
    </row>
    <row r="207" spans="1:2">
      <c r="A207" s="69" t="s">
        <v>279</v>
      </c>
      <c r="B207" s="68" t="s">
        <v>590</v>
      </c>
    </row>
    <row r="208" spans="1:2">
      <c r="A208" s="69" t="s">
        <v>280</v>
      </c>
      <c r="B208" s="68" t="s">
        <v>591</v>
      </c>
    </row>
    <row r="209" spans="1:2">
      <c r="A209" s="69" t="s">
        <v>281</v>
      </c>
      <c r="B209" s="68" t="s">
        <v>592</v>
      </c>
    </row>
    <row r="210" spans="1:2">
      <c r="A210" s="69" t="s">
        <v>282</v>
      </c>
      <c r="B210" s="68" t="s">
        <v>593</v>
      </c>
    </row>
    <row r="211" spans="1:2">
      <c r="A211" s="69" t="s">
        <v>283</v>
      </c>
      <c r="B211" s="68" t="s">
        <v>594</v>
      </c>
    </row>
    <row r="212" spans="1:2">
      <c r="A212" s="70" t="s">
        <v>284</v>
      </c>
      <c r="B212" s="68" t="s">
        <v>595</v>
      </c>
    </row>
    <row r="213" spans="1:2">
      <c r="A213" s="69" t="s">
        <v>707</v>
      </c>
      <c r="B213" s="68" t="s">
        <v>511</v>
      </c>
    </row>
    <row r="214" spans="1:2">
      <c r="A214" s="69" t="s">
        <v>285</v>
      </c>
      <c r="B214" s="68" t="s">
        <v>596</v>
      </c>
    </row>
    <row r="215" spans="1:2">
      <c r="A215" s="70" t="s">
        <v>286</v>
      </c>
      <c r="B215" s="68" t="s">
        <v>597</v>
      </c>
    </row>
    <row r="216" spans="1:2">
      <c r="A216" s="72" t="s">
        <v>287</v>
      </c>
      <c r="B216" s="68" t="s">
        <v>598</v>
      </c>
    </row>
    <row r="217" spans="1:2">
      <c r="A217" s="70" t="s">
        <v>288</v>
      </c>
      <c r="B217" s="68" t="s">
        <v>599</v>
      </c>
    </row>
    <row r="218" spans="1:2">
      <c r="A218" s="70" t="s">
        <v>289</v>
      </c>
      <c r="B218" s="68" t="s">
        <v>600</v>
      </c>
    </row>
    <row r="219" spans="1:2">
      <c r="A219" s="70" t="s">
        <v>290</v>
      </c>
      <c r="B219" s="68" t="s">
        <v>601</v>
      </c>
    </row>
    <row r="220" spans="1:2">
      <c r="A220" s="70" t="s">
        <v>291</v>
      </c>
      <c r="B220" s="68" t="s">
        <v>602</v>
      </c>
    </row>
    <row r="221" spans="1:2">
      <c r="A221" s="70" t="s">
        <v>292</v>
      </c>
      <c r="B221" s="68" t="s">
        <v>603</v>
      </c>
    </row>
    <row r="222" spans="1:2">
      <c r="A222" s="69" t="s">
        <v>293</v>
      </c>
      <c r="B222" s="68" t="s">
        <v>604</v>
      </c>
    </row>
    <row r="223" spans="1:2">
      <c r="A223" s="69" t="s">
        <v>294</v>
      </c>
      <c r="B223" s="68"/>
    </row>
    <row r="224" spans="1:2">
      <c r="A224" s="69" t="s">
        <v>295</v>
      </c>
      <c r="B224" s="68" t="s">
        <v>605</v>
      </c>
    </row>
    <row r="225" spans="1:2">
      <c r="A225" s="69" t="s">
        <v>296</v>
      </c>
      <c r="B225" s="68"/>
    </row>
    <row r="226" spans="1:2">
      <c r="A226" s="69" t="s">
        <v>297</v>
      </c>
      <c r="B226" s="68" t="s">
        <v>606</v>
      </c>
    </row>
    <row r="227" spans="1:2">
      <c r="A227" s="69" t="s">
        <v>298</v>
      </c>
      <c r="B227" s="68" t="s">
        <v>607</v>
      </c>
    </row>
    <row r="228" spans="1:2">
      <c r="A228" s="69" t="s">
        <v>299</v>
      </c>
      <c r="B228" s="68" t="s">
        <v>608</v>
      </c>
    </row>
    <row r="229" spans="1:2">
      <c r="A229" s="69" t="s">
        <v>300</v>
      </c>
      <c r="B229" s="68" t="s">
        <v>609</v>
      </c>
    </row>
    <row r="230" spans="1:2">
      <c r="A230" s="69" t="s">
        <v>301</v>
      </c>
      <c r="B230" s="68" t="s">
        <v>610</v>
      </c>
    </row>
    <row r="231" spans="1:2">
      <c r="A231" s="69" t="s">
        <v>302</v>
      </c>
      <c r="B231" s="68" t="s">
        <v>611</v>
      </c>
    </row>
    <row r="232" spans="1:2">
      <c r="A232" s="69" t="s">
        <v>303</v>
      </c>
      <c r="B232" s="68"/>
    </row>
    <row r="233" spans="1:2">
      <c r="A233" s="69" t="s">
        <v>304</v>
      </c>
      <c r="B233" s="68" t="s">
        <v>612</v>
      </c>
    </row>
    <row r="234" spans="1:2">
      <c r="A234" s="69" t="s">
        <v>305</v>
      </c>
      <c r="B234" s="68" t="s">
        <v>613</v>
      </c>
    </row>
    <row r="235" spans="1:2">
      <c r="A235" s="69" t="s">
        <v>306</v>
      </c>
      <c r="B235" s="68" t="s">
        <v>614</v>
      </c>
    </row>
    <row r="236" spans="1:2">
      <c r="A236" s="70" t="s">
        <v>307</v>
      </c>
      <c r="B236" s="68" t="s">
        <v>615</v>
      </c>
    </row>
    <row r="237" spans="1:2">
      <c r="A237" s="70" t="s">
        <v>308</v>
      </c>
      <c r="B237" s="68" t="s">
        <v>616</v>
      </c>
    </row>
    <row r="238" spans="1:2">
      <c r="A238" s="69" t="s">
        <v>309</v>
      </c>
      <c r="B238" s="68" t="s">
        <v>617</v>
      </c>
    </row>
    <row r="239" spans="1:2">
      <c r="A239" s="69" t="s">
        <v>310</v>
      </c>
      <c r="B239" s="68" t="s">
        <v>618</v>
      </c>
    </row>
    <row r="240" spans="1:2">
      <c r="A240" s="69" t="s">
        <v>311</v>
      </c>
      <c r="B240" s="68" t="s">
        <v>619</v>
      </c>
    </row>
    <row r="241" spans="1:2">
      <c r="A241" s="69" t="s">
        <v>312</v>
      </c>
      <c r="B241" s="68" t="s">
        <v>620</v>
      </c>
    </row>
    <row r="242" spans="1:2">
      <c r="A242" s="69" t="s">
        <v>313</v>
      </c>
      <c r="B242" s="68" t="s">
        <v>621</v>
      </c>
    </row>
    <row r="243" spans="1:2">
      <c r="A243" s="69" t="s">
        <v>314</v>
      </c>
      <c r="B243" s="68" t="s">
        <v>622</v>
      </c>
    </row>
    <row r="244" spans="1:2">
      <c r="A244" s="69" t="s">
        <v>315</v>
      </c>
      <c r="B244" s="68" t="s">
        <v>623</v>
      </c>
    </row>
    <row r="245" spans="1:2">
      <c r="A245" s="69" t="s">
        <v>316</v>
      </c>
      <c r="B245" s="68" t="s">
        <v>624</v>
      </c>
    </row>
    <row r="246" spans="1:2">
      <c r="A246" s="69" t="s">
        <v>317</v>
      </c>
      <c r="B246" s="68" t="s">
        <v>625</v>
      </c>
    </row>
    <row r="247" spans="1:2">
      <c r="A247" s="69" t="s">
        <v>318</v>
      </c>
      <c r="B247" s="68" t="s">
        <v>626</v>
      </c>
    </row>
    <row r="248" spans="1:2">
      <c r="A248" s="69" t="s">
        <v>319</v>
      </c>
      <c r="B248" s="68" t="s">
        <v>627</v>
      </c>
    </row>
    <row r="249" spans="1:2">
      <c r="A249" s="69" t="s">
        <v>320</v>
      </c>
      <c r="B249" s="68" t="s">
        <v>628</v>
      </c>
    </row>
    <row r="250" spans="1:2">
      <c r="A250" s="69" t="s">
        <v>321</v>
      </c>
      <c r="B250" s="68" t="s">
        <v>629</v>
      </c>
    </row>
    <row r="251" spans="1:2">
      <c r="A251" s="69" t="s">
        <v>322</v>
      </c>
      <c r="B251" s="68" t="s">
        <v>630</v>
      </c>
    </row>
    <row r="252" spans="1:2">
      <c r="A252" s="69" t="s">
        <v>323</v>
      </c>
      <c r="B252" s="68" t="s">
        <v>631</v>
      </c>
    </row>
    <row r="253" spans="1:2">
      <c r="A253" s="69" t="s">
        <v>324</v>
      </c>
      <c r="B253" s="68" t="s">
        <v>632</v>
      </c>
    </row>
    <row r="254" spans="1:2">
      <c r="A254" s="69" t="s">
        <v>325</v>
      </c>
      <c r="B254" s="68" t="s">
        <v>633</v>
      </c>
    </row>
    <row r="255" spans="1:2">
      <c r="A255" s="69" t="s">
        <v>326</v>
      </c>
      <c r="B255" s="68" t="s">
        <v>634</v>
      </c>
    </row>
    <row r="256" spans="1:2">
      <c r="A256" s="69" t="s">
        <v>327</v>
      </c>
      <c r="B256" s="68" t="s">
        <v>635</v>
      </c>
    </row>
    <row r="257" spans="1:2">
      <c r="A257" s="69" t="s">
        <v>328</v>
      </c>
      <c r="B257" s="68" t="s">
        <v>636</v>
      </c>
    </row>
    <row r="258" spans="1:2">
      <c r="A258" s="69" t="s">
        <v>329</v>
      </c>
      <c r="B258" s="68" t="s">
        <v>637</v>
      </c>
    </row>
    <row r="259" spans="1:2">
      <c r="A259" s="69" t="s">
        <v>330</v>
      </c>
      <c r="B259" s="68" t="s">
        <v>638</v>
      </c>
    </row>
    <row r="260" spans="1:2">
      <c r="A260" s="69" t="s">
        <v>331</v>
      </c>
      <c r="B260" s="68" t="s">
        <v>634</v>
      </c>
    </row>
    <row r="261" spans="1:2">
      <c r="A261" s="69" t="s">
        <v>332</v>
      </c>
      <c r="B261" s="68" t="s">
        <v>639</v>
      </c>
    </row>
    <row r="262" spans="1:2">
      <c r="A262" s="69" t="s">
        <v>333</v>
      </c>
      <c r="B262" s="68" t="s">
        <v>640</v>
      </c>
    </row>
    <row r="263" spans="1:2">
      <c r="A263" s="69" t="s">
        <v>334</v>
      </c>
      <c r="B263" s="68" t="s">
        <v>641</v>
      </c>
    </row>
    <row r="264" spans="1:2">
      <c r="A264" s="69" t="s">
        <v>335</v>
      </c>
      <c r="B264" s="68" t="s">
        <v>642</v>
      </c>
    </row>
    <row r="265" spans="1:2">
      <c r="A265" s="69" t="s">
        <v>336</v>
      </c>
      <c r="B265" s="68"/>
    </row>
    <row r="266" spans="1:2">
      <c r="A266" s="69" t="s">
        <v>337</v>
      </c>
      <c r="B266" s="68" t="s">
        <v>643</v>
      </c>
    </row>
    <row r="267" spans="1:2">
      <c r="A267" s="69" t="s">
        <v>338</v>
      </c>
      <c r="B267" s="68" t="s">
        <v>644</v>
      </c>
    </row>
    <row r="268" spans="1:2">
      <c r="A268" s="69" t="s">
        <v>339</v>
      </c>
      <c r="B268" s="68" t="s">
        <v>645</v>
      </c>
    </row>
    <row r="269" spans="1:2">
      <c r="A269" s="69" t="s">
        <v>340</v>
      </c>
      <c r="B269" s="68" t="s">
        <v>646</v>
      </c>
    </row>
    <row r="270" spans="1:2">
      <c r="A270" s="69" t="s">
        <v>341</v>
      </c>
      <c r="B270" s="68" t="s">
        <v>647</v>
      </c>
    </row>
    <row r="271" spans="1:2">
      <c r="A271" s="69" t="s">
        <v>342</v>
      </c>
      <c r="B271" s="68" t="s">
        <v>648</v>
      </c>
    </row>
    <row r="272" spans="1:2">
      <c r="A272" s="69" t="s">
        <v>343</v>
      </c>
      <c r="B272" s="68" t="s">
        <v>649</v>
      </c>
    </row>
    <row r="273" spans="1:2">
      <c r="A273" s="69" t="s">
        <v>344</v>
      </c>
      <c r="B273" s="68" t="s">
        <v>650</v>
      </c>
    </row>
    <row r="274" spans="1:2">
      <c r="A274" s="69" t="s">
        <v>345</v>
      </c>
      <c r="B274" s="68" t="s">
        <v>651</v>
      </c>
    </row>
    <row r="275" spans="1:2">
      <c r="A275" s="69" t="s">
        <v>346</v>
      </c>
      <c r="B275" s="68" t="s">
        <v>652</v>
      </c>
    </row>
    <row r="276" spans="1:2">
      <c r="A276" s="69" t="s">
        <v>347</v>
      </c>
      <c r="B276" s="68" t="s">
        <v>653</v>
      </c>
    </row>
    <row r="277" spans="1:2">
      <c r="A277" s="69" t="s">
        <v>348</v>
      </c>
      <c r="B277" s="68" t="s">
        <v>654</v>
      </c>
    </row>
    <row r="278" spans="1:2">
      <c r="A278" s="69" t="s">
        <v>349</v>
      </c>
      <c r="B278" s="68" t="s">
        <v>655</v>
      </c>
    </row>
    <row r="279" spans="1:2">
      <c r="A279" s="69" t="s">
        <v>350</v>
      </c>
      <c r="B279" s="68" t="s">
        <v>656</v>
      </c>
    </row>
    <row r="280" spans="1:2">
      <c r="A280" s="69" t="s">
        <v>351</v>
      </c>
      <c r="B280" s="68" t="s">
        <v>657</v>
      </c>
    </row>
    <row r="281" spans="1:2">
      <c r="A281" s="69" t="s">
        <v>352</v>
      </c>
      <c r="B281" s="68" t="s">
        <v>658</v>
      </c>
    </row>
    <row r="282" spans="1:2">
      <c r="A282" s="69" t="s">
        <v>353</v>
      </c>
      <c r="B282" s="68" t="s">
        <v>659</v>
      </c>
    </row>
    <row r="283" spans="1:2">
      <c r="A283" s="69" t="s">
        <v>354</v>
      </c>
      <c r="B283" s="68" t="s">
        <v>660</v>
      </c>
    </row>
    <row r="284" spans="1:2">
      <c r="A284" s="69" t="s">
        <v>355</v>
      </c>
      <c r="B284" s="68" t="s">
        <v>661</v>
      </c>
    </row>
    <row r="285" spans="1:2">
      <c r="A285" s="69" t="s">
        <v>356</v>
      </c>
      <c r="B285" s="68" t="s">
        <v>662</v>
      </c>
    </row>
    <row r="286" spans="1:2">
      <c r="A286" s="69" t="s">
        <v>357</v>
      </c>
      <c r="B286" s="68" t="s">
        <v>663</v>
      </c>
    </row>
    <row r="287" spans="1:2">
      <c r="A287" s="69" t="s">
        <v>358</v>
      </c>
      <c r="B287" s="68" t="s">
        <v>664</v>
      </c>
    </row>
    <row r="288" spans="1:2">
      <c r="A288" s="69" t="s">
        <v>359</v>
      </c>
      <c r="B288" s="68" t="s">
        <v>665</v>
      </c>
    </row>
    <row r="289" spans="1:2">
      <c r="A289" s="69" t="s">
        <v>360</v>
      </c>
      <c r="B289" s="68" t="s">
        <v>666</v>
      </c>
    </row>
    <row r="290" spans="1:2">
      <c r="A290" s="69" t="s">
        <v>361</v>
      </c>
      <c r="B290" s="68" t="s">
        <v>667</v>
      </c>
    </row>
    <row r="291" spans="1:2">
      <c r="A291" s="69" t="s">
        <v>362</v>
      </c>
      <c r="B291" s="68" t="s">
        <v>668</v>
      </c>
    </row>
    <row r="292" spans="1:2">
      <c r="A292" s="69" t="s">
        <v>363</v>
      </c>
      <c r="B292" s="68" t="s">
        <v>669</v>
      </c>
    </row>
    <row r="293" spans="1:2">
      <c r="A293" s="69" t="s">
        <v>364</v>
      </c>
      <c r="B293" s="68" t="s">
        <v>670</v>
      </c>
    </row>
    <row r="294" spans="1:2">
      <c r="A294" s="69" t="s">
        <v>365</v>
      </c>
      <c r="B294" s="68" t="s">
        <v>671</v>
      </c>
    </row>
    <row r="295" spans="1:2">
      <c r="A295" s="69" t="s">
        <v>366</v>
      </c>
      <c r="B295" s="68" t="s">
        <v>672</v>
      </c>
    </row>
    <row r="296" spans="1:2">
      <c r="A296" s="69" t="s">
        <v>367</v>
      </c>
      <c r="B296" s="68" t="s">
        <v>673</v>
      </c>
    </row>
    <row r="297" spans="1:2">
      <c r="A297" s="69" t="s">
        <v>368</v>
      </c>
      <c r="B297" s="68" t="s">
        <v>674</v>
      </c>
    </row>
    <row r="298" spans="1:2">
      <c r="A298" s="69" t="s">
        <v>369</v>
      </c>
      <c r="B298" s="68" t="s">
        <v>675</v>
      </c>
    </row>
    <row r="299" spans="1:2">
      <c r="A299" s="69" t="s">
        <v>370</v>
      </c>
      <c r="B299" s="68" t="s">
        <v>676</v>
      </c>
    </row>
    <row r="300" spans="1:2">
      <c r="A300" s="69" t="s">
        <v>371</v>
      </c>
      <c r="B300" s="68" t="s">
        <v>677</v>
      </c>
    </row>
    <row r="301" spans="1:2">
      <c r="A301" s="69" t="s">
        <v>372</v>
      </c>
      <c r="B301" s="68" t="s">
        <v>678</v>
      </c>
    </row>
    <row r="302" spans="1:2">
      <c r="A302" s="69" t="s">
        <v>373</v>
      </c>
      <c r="B302" s="68" t="s">
        <v>679</v>
      </c>
    </row>
    <row r="303" spans="1:2">
      <c r="A303" s="69" t="s">
        <v>374</v>
      </c>
      <c r="B303" s="68" t="s">
        <v>680</v>
      </c>
    </row>
    <row r="304" spans="1:2">
      <c r="A304" s="69" t="s">
        <v>375</v>
      </c>
      <c r="B304" s="68" t="s">
        <v>681</v>
      </c>
    </row>
    <row r="305" spans="1:2">
      <c r="A305" s="69" t="s">
        <v>376</v>
      </c>
      <c r="B305" s="68" t="s">
        <v>682</v>
      </c>
    </row>
    <row r="306" spans="1:2">
      <c r="A306" s="69" t="s">
        <v>377</v>
      </c>
      <c r="B306" s="68" t="s">
        <v>683</v>
      </c>
    </row>
    <row r="307" spans="1:2">
      <c r="A307" s="69" t="s">
        <v>378</v>
      </c>
      <c r="B307" s="68" t="s">
        <v>684</v>
      </c>
    </row>
    <row r="308" spans="1:2">
      <c r="A308" s="69" t="s">
        <v>379</v>
      </c>
      <c r="B308" s="68" t="s">
        <v>685</v>
      </c>
    </row>
    <row r="309" spans="1:2">
      <c r="A309" s="69" t="s">
        <v>380</v>
      </c>
      <c r="B309" s="68" t="s">
        <v>686</v>
      </c>
    </row>
    <row r="310" spans="1:2">
      <c r="A310" s="69" t="s">
        <v>381</v>
      </c>
      <c r="B310" s="68" t="s">
        <v>687</v>
      </c>
    </row>
    <row r="311" spans="1:2">
      <c r="A311" s="69" t="s">
        <v>382</v>
      </c>
      <c r="B311" s="68" t="s">
        <v>688</v>
      </c>
    </row>
    <row r="312" spans="1:2">
      <c r="A312" s="69" t="s">
        <v>383</v>
      </c>
      <c r="B312" s="68" t="s">
        <v>689</v>
      </c>
    </row>
    <row r="313" spans="1:2">
      <c r="A313" s="69" t="s">
        <v>384</v>
      </c>
      <c r="B313" s="68" t="s">
        <v>690</v>
      </c>
    </row>
    <row r="314" spans="1:2">
      <c r="A314" s="69" t="s">
        <v>385</v>
      </c>
      <c r="B314" s="68" t="s">
        <v>691</v>
      </c>
    </row>
    <row r="315" spans="1:2">
      <c r="A315" s="69" t="s">
        <v>386</v>
      </c>
      <c r="B315" s="68" t="s">
        <v>692</v>
      </c>
    </row>
    <row r="316" spans="1:2">
      <c r="A316" s="69" t="s">
        <v>387</v>
      </c>
      <c r="B316" s="68" t="s">
        <v>693</v>
      </c>
    </row>
    <row r="317" spans="1:2">
      <c r="A317" s="69" t="s">
        <v>388</v>
      </c>
      <c r="B317" s="68" t="s">
        <v>694</v>
      </c>
    </row>
    <row r="318" spans="1:2">
      <c r="A318" s="69" t="s">
        <v>389</v>
      </c>
      <c r="B318" s="68" t="s">
        <v>695</v>
      </c>
    </row>
    <row r="319" spans="1:2">
      <c r="A319" s="69" t="s">
        <v>390</v>
      </c>
      <c r="B319" s="68" t="s">
        <v>696</v>
      </c>
    </row>
    <row r="320" spans="1:2">
      <c r="A320" s="69" t="s">
        <v>391</v>
      </c>
      <c r="B320" s="68" t="s">
        <v>697</v>
      </c>
    </row>
    <row r="321" spans="1:2">
      <c r="A321" s="69" t="s">
        <v>392</v>
      </c>
      <c r="B321" s="68" t="s">
        <v>698</v>
      </c>
    </row>
    <row r="322" spans="1:2">
      <c r="A322" s="69" t="s">
        <v>393</v>
      </c>
      <c r="B322" s="68" t="s">
        <v>699</v>
      </c>
    </row>
    <row r="323" spans="1:2">
      <c r="A323" s="69" t="s">
        <v>394</v>
      </c>
      <c r="B323" s="68" t="s">
        <v>700</v>
      </c>
    </row>
    <row r="324" spans="1:2">
      <c r="A324" s="69" t="s">
        <v>395</v>
      </c>
      <c r="B324" s="68" t="s">
        <v>701</v>
      </c>
    </row>
    <row r="325" spans="1:2">
      <c r="A325" s="69" t="s">
        <v>396</v>
      </c>
      <c r="B325" s="68"/>
    </row>
    <row r="326" spans="1:2">
      <c r="A326" s="69" t="s">
        <v>397</v>
      </c>
      <c r="B326" s="68" t="s">
        <v>702</v>
      </c>
    </row>
    <row r="327" spans="1:2">
      <c r="A327" s="69" t="s">
        <v>398</v>
      </c>
      <c r="B327" s="68" t="s">
        <v>703</v>
      </c>
    </row>
  </sheetData>
  <sortState ref="A3:B327">
    <sortCondition ref="A3"/>
  </sortState>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7"/>
  <sheetViews>
    <sheetView workbookViewId="0">
      <selection activeCell="A9" sqref="A9"/>
    </sheetView>
  </sheetViews>
  <sheetFormatPr baseColWidth="10" defaultColWidth="0" defaultRowHeight="16" zeroHeight="1"/>
  <cols>
    <col min="1" max="1" width="23.33203125" style="1" customWidth="1"/>
    <col min="2" max="2" width="23.33203125" style="36" customWidth="1"/>
    <col min="3" max="3" width="23.33203125" style="19" customWidth="1"/>
    <col min="4" max="4" width="23.33203125" style="51" customWidth="1"/>
    <col min="5" max="16384" width="10.83203125" style="1" hidden="1"/>
  </cols>
  <sheetData>
    <row r="1" spans="1:4" ht="65" customHeight="1">
      <c r="A1" s="78" t="s">
        <v>21</v>
      </c>
      <c r="B1" s="78"/>
      <c r="C1" s="78"/>
      <c r="D1" s="78"/>
    </row>
    <row r="2" spans="1:4" s="32" customFormat="1" ht="40" customHeight="1">
      <c r="A2" s="30" t="s">
        <v>8</v>
      </c>
      <c r="B2" s="46" t="s">
        <v>34</v>
      </c>
      <c r="C2" s="31" t="s">
        <v>30</v>
      </c>
      <c r="D2" s="50" t="s">
        <v>32</v>
      </c>
    </row>
    <row r="3" spans="1:4">
      <c r="A3" s="1" t="s">
        <v>50</v>
      </c>
      <c r="B3" s="36" t="s">
        <v>24</v>
      </c>
      <c r="C3" s="19">
        <v>200</v>
      </c>
      <c r="D3" s="51" t="str">
        <f>IF(SUMIFS('Detail Sheet'!G:G,'Detail Sheet'!H:H,'Funding Categories'!A3)=0, "",SUMIFS('Detail Sheet'!G:G,'Detail Sheet'!H:H,'Funding Categories'!A3))</f>
        <v/>
      </c>
    </row>
    <row r="4" spans="1:4">
      <c r="A4" s="1" t="s">
        <v>51</v>
      </c>
      <c r="C4" s="47">
        <v>10000000</v>
      </c>
      <c r="D4" s="51" t="str">
        <f>IF(SUMIFS('Detail Sheet'!G:G,'Detail Sheet'!H:H,'Funding Categories'!A4)=0, "",SUMIFS('Detail Sheet'!G:G,'Detail Sheet'!H:H,'Funding Categories'!A4))</f>
        <v/>
      </c>
    </row>
    <row r="5" spans="1:4">
      <c r="A5" s="1" t="s">
        <v>52</v>
      </c>
      <c r="B5" s="36" t="s">
        <v>25</v>
      </c>
      <c r="C5" s="21">
        <v>400</v>
      </c>
      <c r="D5" s="51" t="str">
        <f>IF(SUMIFS('Detail Sheet'!G:G,'Detail Sheet'!H:H,'Funding Categories'!A5)=0, "",SUMIFS('Detail Sheet'!G:G,'Detail Sheet'!H:H,'Funding Categories'!A5))</f>
        <v/>
      </c>
    </row>
    <row r="6" spans="1:4">
      <c r="A6" s="1" t="s">
        <v>53</v>
      </c>
      <c r="B6" s="36" t="s">
        <v>25</v>
      </c>
      <c r="C6" s="21">
        <v>3000</v>
      </c>
      <c r="D6" s="51" t="str">
        <f>IF(SUMIFS('Detail Sheet'!G:G,'Detail Sheet'!H:H,'Funding Categories'!A6)=0, "",SUMIFS('Detail Sheet'!G:G,'Detail Sheet'!H:H,'Funding Categories'!A6))</f>
        <v/>
      </c>
    </row>
    <row r="7" spans="1:4">
      <c r="A7" s="1" t="s">
        <v>54</v>
      </c>
      <c r="B7" s="36" t="s">
        <v>25</v>
      </c>
      <c r="C7" s="21">
        <v>2000</v>
      </c>
      <c r="D7" s="51" t="str">
        <f>IF(SUMIFS('Detail Sheet'!G:G,'Detail Sheet'!H:H,'Funding Categories'!A7)=0, "",SUMIFS('Detail Sheet'!G:G,'Detail Sheet'!H:H,'Funding Categories'!A7))</f>
        <v/>
      </c>
    </row>
    <row r="8" spans="1:4">
      <c r="A8" s="1" t="s">
        <v>55</v>
      </c>
      <c r="B8" s="36" t="s">
        <v>25</v>
      </c>
      <c r="C8" s="21">
        <v>700</v>
      </c>
      <c r="D8" s="51" t="str">
        <f>IF(SUMIFS('Detail Sheet'!G:G,'Detail Sheet'!H:H,'Funding Categories'!A8)=0, "",SUMIFS('Detail Sheet'!G:G,'Detail Sheet'!H:H,'Funding Categories'!A8))</f>
        <v/>
      </c>
    </row>
    <row r="9" spans="1:4">
      <c r="A9" s="1" t="s">
        <v>56</v>
      </c>
      <c r="B9" s="36" t="s">
        <v>25</v>
      </c>
      <c r="C9" s="21">
        <v>15000</v>
      </c>
      <c r="D9" s="51" t="str">
        <f>IF(SUMIFS('Detail Sheet'!G:G,'Detail Sheet'!H:H,'Funding Categories'!A9)=0, "",SUMIFS('Detail Sheet'!G:G,'Detail Sheet'!H:H,'Funding Categories'!A9))</f>
        <v/>
      </c>
    </row>
    <row r="10" spans="1:4">
      <c r="A10" s="1" t="s">
        <v>57</v>
      </c>
      <c r="B10" s="36" t="s">
        <v>25</v>
      </c>
      <c r="C10" s="21">
        <v>3500</v>
      </c>
      <c r="D10" s="51" t="str">
        <f>IF(SUMIFS('Detail Sheet'!G:G,'Detail Sheet'!H:H,'Funding Categories'!A10)=0, "",SUMIFS('Detail Sheet'!G:G,'Detail Sheet'!H:H,'Funding Categories'!A10))</f>
        <v/>
      </c>
    </row>
    <row r="11" spans="1:4">
      <c r="A11" s="1" t="s">
        <v>70</v>
      </c>
      <c r="B11" s="36" t="s">
        <v>25</v>
      </c>
      <c r="C11" s="19">
        <v>500</v>
      </c>
      <c r="D11" s="51" t="str">
        <f>IF(SUMIFS('Detail Sheet'!G:G,'Detail Sheet'!H:H,'Funding Categories'!A17)=0, "",SUMIFS('Detail Sheet'!G:G,'Detail Sheet'!H:H,'Funding Categories'!A17))</f>
        <v/>
      </c>
    </row>
    <row r="12" spans="1:4">
      <c r="A12" s="1" t="s">
        <v>42</v>
      </c>
      <c r="B12" s="36" t="s">
        <v>25</v>
      </c>
      <c r="C12" s="19">
        <v>500</v>
      </c>
      <c r="D12" s="51" t="str">
        <f>IF(SUMIFS('Detail Sheet'!G:G,'Detail Sheet'!H:H,'Funding Categories'!A11)=0, "",SUMIFS('Detail Sheet'!G:G,'Detail Sheet'!H:H,'Funding Categories'!A11))</f>
        <v/>
      </c>
    </row>
    <row r="13" spans="1:4">
      <c r="A13" s="1" t="s">
        <v>58</v>
      </c>
      <c r="B13" s="36" t="s">
        <v>24</v>
      </c>
      <c r="C13" s="21">
        <v>100</v>
      </c>
      <c r="D13" s="51" t="str">
        <f>IF(SUMIFS('Detail Sheet'!G:G,'Detail Sheet'!H:H,'Funding Categories'!A12)=0, "",SUMIFS('Detail Sheet'!G:G,'Detail Sheet'!H:H,'Funding Categories'!A12))</f>
        <v/>
      </c>
    </row>
    <row r="14" spans="1:4">
      <c r="A14" s="1" t="s">
        <v>59</v>
      </c>
      <c r="B14" s="36" t="s">
        <v>24</v>
      </c>
      <c r="C14" s="20">
        <v>0.54500000000000004</v>
      </c>
      <c r="D14" s="51" t="str">
        <f>IF(SUMIFS('Detail Sheet'!G:G,'Detail Sheet'!H:H,'Funding Categories'!A13)=0, "",SUMIFS('Detail Sheet'!G:G,'Detail Sheet'!H:H,'Funding Categories'!A13))</f>
        <v/>
      </c>
    </row>
    <row r="15" spans="1:4">
      <c r="A15" s="1" t="s">
        <v>60</v>
      </c>
      <c r="B15" s="36" t="s">
        <v>25</v>
      </c>
      <c r="C15" s="19">
        <v>8000</v>
      </c>
      <c r="D15" s="51" t="str">
        <f>IF(SUMIFS('Detail Sheet'!G:G,'Detail Sheet'!H:H,'Funding Categories'!A14)=0, "",SUMIFS('Detail Sheet'!G:G,'Detail Sheet'!H:H,'Funding Categories'!A14))</f>
        <v/>
      </c>
    </row>
    <row r="16" spans="1:4">
      <c r="A16" s="1" t="s">
        <v>61</v>
      </c>
      <c r="B16" s="36" t="s">
        <v>25</v>
      </c>
      <c r="C16" s="19">
        <v>200</v>
      </c>
      <c r="D16" s="51" t="str">
        <f>IF(SUMIFS('Detail Sheet'!G:G,'Detail Sheet'!H:H,'Funding Categories'!A15)=0, "",SUMIFS('Detail Sheet'!G:G,'Detail Sheet'!H:H,'Funding Categories'!A15))</f>
        <v/>
      </c>
    </row>
    <row r="17" spans="1:4">
      <c r="A17" s="1" t="s">
        <v>10</v>
      </c>
      <c r="C17" s="47">
        <v>10000000</v>
      </c>
      <c r="D17" s="51" t="str">
        <f>IF(SUMIFS('Detail Sheet'!G:G,'Detail Sheet'!H:H,'Funding Categories'!A16)=0, "",SUMIFS('Detail Sheet'!G:G,'Detail Sheet'!H:H,'Funding Categories'!A16))</f>
        <v/>
      </c>
    </row>
    <row r="18" spans="1:4">
      <c r="A18" s="1" t="s">
        <v>62</v>
      </c>
      <c r="B18" s="36" t="s">
        <v>25</v>
      </c>
      <c r="C18" s="19">
        <v>40000</v>
      </c>
      <c r="D18" s="51" t="str">
        <f>IF(SUMIFS('Detail Sheet'!G:G,'Detail Sheet'!H:H,'Funding Categories'!A18)=0, "",SUMIFS('Detail Sheet'!G:G,'Detail Sheet'!H:H,'Funding Categories'!A18))</f>
        <v/>
      </c>
    </row>
    <row r="19" spans="1:4">
      <c r="A19" s="1" t="s">
        <v>63</v>
      </c>
      <c r="B19" s="36" t="s">
        <v>25</v>
      </c>
      <c r="C19" s="19">
        <v>200</v>
      </c>
      <c r="D19" s="51" t="str">
        <f>IF(SUMIFS('Detail Sheet'!G:G,'Detail Sheet'!H:H,'Funding Categories'!A19)=0, "",SUMIFS('Detail Sheet'!G:G,'Detail Sheet'!H:H,'Funding Categories'!A19))</f>
        <v/>
      </c>
    </row>
    <row r="20" spans="1:4">
      <c r="A20" s="1" t="s">
        <v>64</v>
      </c>
      <c r="B20" s="36" t="s">
        <v>24</v>
      </c>
      <c r="C20" s="19">
        <v>125</v>
      </c>
      <c r="D20" s="51" t="str">
        <f>IF(SUMIFS('Detail Sheet'!G:G,'Detail Sheet'!H:H,'Funding Categories'!A20)=0, "",SUMIFS('Detail Sheet'!G:G,'Detail Sheet'!H:H,'Funding Categories'!A20))</f>
        <v/>
      </c>
    </row>
    <row r="21" spans="1:4">
      <c r="A21" s="1" t="s">
        <v>74</v>
      </c>
      <c r="B21" s="36" t="s">
        <v>24</v>
      </c>
      <c r="C21" s="19">
        <v>50</v>
      </c>
      <c r="D21" s="51" t="str">
        <f>IF(SUMIFS('Detail Sheet'!G:G,'Detail Sheet'!H:H,'Funding Categories'!A21)=0, "",SUMIFS('Detail Sheet'!G:G,'Detail Sheet'!H:H,'Funding Categories'!A21))</f>
        <v/>
      </c>
    </row>
    <row r="22" spans="1:4">
      <c r="A22" s="1" t="s">
        <v>49</v>
      </c>
      <c r="B22" s="65" t="s">
        <v>25</v>
      </c>
      <c r="C22" s="19">
        <v>10000</v>
      </c>
    </row>
    <row r="23" spans="1:4">
      <c r="A23" s="1" t="s">
        <v>65</v>
      </c>
      <c r="B23" s="36" t="s">
        <v>25</v>
      </c>
      <c r="C23" s="19">
        <v>1250</v>
      </c>
      <c r="D23" s="51" t="str">
        <f>IF(SUMIFS('Detail Sheet'!G:G,'Detail Sheet'!H:H,'Funding Categories'!A23)=0, "",SUMIFS('Detail Sheet'!G:G,'Detail Sheet'!H:H,'Funding Categories'!A23))</f>
        <v/>
      </c>
    </row>
    <row r="24" spans="1:4">
      <c r="A24" s="1" t="s">
        <v>66</v>
      </c>
      <c r="C24" s="47">
        <v>10000000</v>
      </c>
      <c r="D24" s="51" t="str">
        <f>IF(SUMIFS('Detail Sheet'!G:G,'Detail Sheet'!H:H,'Funding Categories'!A24)=0, "",SUMIFS('Detail Sheet'!G:G,'Detail Sheet'!H:H,'Funding Categories'!A24))</f>
        <v/>
      </c>
    </row>
    <row r="25" spans="1:4">
      <c r="A25" s="1" t="s">
        <v>33</v>
      </c>
      <c r="C25" s="19">
        <v>0</v>
      </c>
      <c r="D25" s="51">
        <v>0</v>
      </c>
    </row>
    <row r="26" spans="1:4"/>
    <row r="27" spans="1:4"/>
  </sheetData>
  <sheetProtection selectLockedCells="1"/>
  <sortState ref="A4:D24">
    <sortCondition ref="A3"/>
  </sortState>
  <mergeCells count="1">
    <mergeCell ref="A1:D1"/>
  </mergeCells>
  <phoneticPr fontId="8" type="noConversion"/>
  <pageMargins left="0.7" right="0.7" top="0.75" bottom="0.75" header="0.3" footer="0.3"/>
  <pageSetup scale="73"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43"/>
  <sheetViews>
    <sheetView workbookViewId="0">
      <pane ySplit="6" topLeftCell="A7" activePane="bottomLeft" state="frozen"/>
      <selection activeCell="D7" sqref="D7"/>
      <selection pane="bottomLeft" activeCell="D7" sqref="D7"/>
    </sheetView>
  </sheetViews>
  <sheetFormatPr baseColWidth="10" defaultColWidth="0" defaultRowHeight="16" zeroHeight="1"/>
  <cols>
    <col min="1" max="1" width="8.33203125" style="63" customWidth="1"/>
    <col min="2" max="2" width="50.83203125" style="53" customWidth="1"/>
    <col min="3" max="3" width="16.83203125" style="60" customWidth="1"/>
    <col min="4" max="4" width="16.83203125" style="62" customWidth="1"/>
    <col min="5" max="7" width="0" style="53" hidden="1" customWidth="1"/>
    <col min="8" max="16384" width="10.83203125" style="53" hidden="1"/>
  </cols>
  <sheetData>
    <row r="1" spans="1:4" ht="65" customHeight="1">
      <c r="A1" s="96" t="s">
        <v>48</v>
      </c>
      <c r="B1" s="96"/>
      <c r="C1" s="96"/>
      <c r="D1" s="96"/>
    </row>
    <row r="2" spans="1:4" ht="35" customHeight="1">
      <c r="A2" s="97"/>
      <c r="B2" s="97"/>
      <c r="C2" s="97"/>
      <c r="D2" s="97"/>
    </row>
    <row r="3" spans="1:4" ht="19" customHeight="1">
      <c r="A3" s="98" t="s">
        <v>44</v>
      </c>
      <c r="B3" s="98"/>
      <c r="C3" s="98"/>
      <c r="D3" s="54" t="s">
        <v>5</v>
      </c>
    </row>
    <row r="4" spans="1:4" ht="35" customHeight="1">
      <c r="A4" s="97"/>
      <c r="B4" s="97"/>
      <c r="C4" s="97"/>
      <c r="D4" s="97"/>
    </row>
    <row r="5" spans="1:4" ht="20" customHeight="1">
      <c r="A5" s="98" t="s">
        <v>45</v>
      </c>
      <c r="B5" s="98"/>
      <c r="C5" s="98"/>
      <c r="D5" s="54" t="s">
        <v>5</v>
      </c>
    </row>
    <row r="6" spans="1:4" ht="40" customHeight="1">
      <c r="A6" s="55" t="s">
        <v>9</v>
      </c>
      <c r="B6" s="56" t="s">
        <v>7</v>
      </c>
      <c r="C6" s="57" t="s">
        <v>46</v>
      </c>
      <c r="D6" s="58" t="s">
        <v>47</v>
      </c>
    </row>
    <row r="7" spans="1:4">
      <c r="A7" s="64" t="str">
        <f>IF('Detail Sheet'!A6="","",'Detail Sheet'!A6)</f>
        <v/>
      </c>
      <c r="B7" s="59" t="str">
        <f>IF('Detail Sheet'!B6="","",'Detail Sheet'!B6)</f>
        <v/>
      </c>
      <c r="C7" s="60" t="str">
        <f>IF('Detail Sheet'!F6="","",IF(('Detail Sheet'!G6-('Detail Sheet'!E6))=0,"-",('Detail Sheet'!E6-('Detail Sheet'!G6))))</f>
        <v/>
      </c>
      <c r="D7" s="61"/>
    </row>
    <row r="8" spans="1:4">
      <c r="A8" s="64" t="str">
        <f>IF('Detail Sheet'!A7="","",'Detail Sheet'!A7)</f>
        <v/>
      </c>
      <c r="B8" s="59" t="str">
        <f>IF('Detail Sheet'!B7="","",'Detail Sheet'!B7)</f>
        <v/>
      </c>
      <c r="C8" s="60" t="str">
        <f>IF('Detail Sheet'!F7="","",IF(('Detail Sheet'!G7-('Detail Sheet'!E7))=0,"-",('Detail Sheet'!E7-('Detail Sheet'!G7))))</f>
        <v/>
      </c>
      <c r="D8" s="61"/>
    </row>
    <row r="9" spans="1:4">
      <c r="A9" s="64" t="str">
        <f>IF('Detail Sheet'!A8="","",'Detail Sheet'!A8)</f>
        <v/>
      </c>
      <c r="B9" s="59" t="str">
        <f>IF('Detail Sheet'!B8="","",'Detail Sheet'!B8)</f>
        <v/>
      </c>
      <c r="C9" s="60" t="str">
        <f>IF('Detail Sheet'!F8="","",IF(('Detail Sheet'!G8-('Detail Sheet'!E8))=0,"-",('Detail Sheet'!E8-('Detail Sheet'!G8))))</f>
        <v/>
      </c>
      <c r="D9" s="61"/>
    </row>
    <row r="10" spans="1:4">
      <c r="A10" s="64" t="str">
        <f>IF('Detail Sheet'!A9="","",'Detail Sheet'!A9)</f>
        <v/>
      </c>
      <c r="B10" s="59" t="str">
        <f>IF('Detail Sheet'!B9="","",'Detail Sheet'!B9)</f>
        <v/>
      </c>
      <c r="C10" s="60" t="str">
        <f>IF('Detail Sheet'!F9="","",IF(('Detail Sheet'!G9-('Detail Sheet'!E9))=0,"-",('Detail Sheet'!E9-('Detail Sheet'!G9))))</f>
        <v/>
      </c>
      <c r="D10" s="61"/>
    </row>
    <row r="11" spans="1:4">
      <c r="A11" s="64" t="str">
        <f>IF('Detail Sheet'!A10="","",'Detail Sheet'!A10)</f>
        <v/>
      </c>
      <c r="B11" s="59" t="str">
        <f>IF('Detail Sheet'!B10="","",'Detail Sheet'!B10)</f>
        <v/>
      </c>
      <c r="C11" s="60" t="str">
        <f>IF('Detail Sheet'!F10="","",IF(('Detail Sheet'!G10-('Detail Sheet'!E10))=0,"-",('Detail Sheet'!E10-('Detail Sheet'!G10))))</f>
        <v/>
      </c>
      <c r="D11" s="61"/>
    </row>
    <row r="12" spans="1:4">
      <c r="A12" s="64" t="str">
        <f>IF('Detail Sheet'!A11="","",'Detail Sheet'!A11)</f>
        <v/>
      </c>
      <c r="B12" s="59" t="str">
        <f>IF('Detail Sheet'!B11="","",'Detail Sheet'!B11)</f>
        <v/>
      </c>
      <c r="C12" s="60" t="str">
        <f>IF('Detail Sheet'!F11="","",IF(('Detail Sheet'!G11-('Detail Sheet'!E11))=0,"-",('Detail Sheet'!E11-('Detail Sheet'!G11))))</f>
        <v/>
      </c>
      <c r="D12" s="61"/>
    </row>
    <row r="13" spans="1:4">
      <c r="A13" s="64" t="str">
        <f>IF('Detail Sheet'!A12="","",'Detail Sheet'!A12)</f>
        <v/>
      </c>
      <c r="B13" s="59" t="str">
        <f>IF('Detail Sheet'!B12="","",'Detail Sheet'!B12)</f>
        <v/>
      </c>
      <c r="C13" s="60" t="str">
        <f>IF('Detail Sheet'!F12="","",IF(('Detail Sheet'!G12-('Detail Sheet'!E12))=0,"-",('Detail Sheet'!E12-('Detail Sheet'!G12))))</f>
        <v/>
      </c>
      <c r="D13" s="61"/>
    </row>
    <row r="14" spans="1:4">
      <c r="A14" s="64" t="str">
        <f>IF('Detail Sheet'!A13="","",'Detail Sheet'!A13)</f>
        <v/>
      </c>
      <c r="B14" s="59" t="str">
        <f>IF('Detail Sheet'!B13="","",'Detail Sheet'!B13)</f>
        <v/>
      </c>
      <c r="C14" s="60" t="str">
        <f>IF('Detail Sheet'!F13="","",IF(('Detail Sheet'!G13-('Detail Sheet'!E13))=0,"-",('Detail Sheet'!E13-('Detail Sheet'!G13))))</f>
        <v/>
      </c>
      <c r="D14" s="61"/>
    </row>
    <row r="15" spans="1:4">
      <c r="A15" s="64" t="str">
        <f>IF('Detail Sheet'!A14="","",'Detail Sheet'!A14)</f>
        <v/>
      </c>
      <c r="B15" s="59" t="str">
        <f>IF('Detail Sheet'!B14="","",'Detail Sheet'!B14)</f>
        <v/>
      </c>
      <c r="C15" s="60" t="str">
        <f>IF('Detail Sheet'!F14="","",IF(('Detail Sheet'!G14-('Detail Sheet'!E14))=0,"-",('Detail Sheet'!E14-('Detail Sheet'!G14))))</f>
        <v/>
      </c>
      <c r="D15" s="61"/>
    </row>
    <row r="16" spans="1:4">
      <c r="A16" s="64" t="str">
        <f>IF('Detail Sheet'!A15="","",'Detail Sheet'!A15)</f>
        <v/>
      </c>
      <c r="B16" s="59" t="str">
        <f>IF('Detail Sheet'!B15="","",'Detail Sheet'!B15)</f>
        <v/>
      </c>
      <c r="C16" s="60" t="str">
        <f>IF('Detail Sheet'!F15="","",IF(('Detail Sheet'!G15-('Detail Sheet'!E15))=0,"-",('Detail Sheet'!E15-('Detail Sheet'!G15))))</f>
        <v/>
      </c>
      <c r="D16" s="61"/>
    </row>
    <row r="17" spans="1:4">
      <c r="A17" s="64" t="str">
        <f>IF('Detail Sheet'!A16="","",'Detail Sheet'!A16)</f>
        <v/>
      </c>
      <c r="B17" s="59" t="str">
        <f>IF('Detail Sheet'!B16="","",'Detail Sheet'!B16)</f>
        <v/>
      </c>
      <c r="C17" s="60" t="str">
        <f>IF('Detail Sheet'!F16="","",IF(('Detail Sheet'!G16-('Detail Sheet'!E16))=0,"-",('Detail Sheet'!E16-('Detail Sheet'!G16))))</f>
        <v/>
      </c>
      <c r="D17" s="61"/>
    </row>
    <row r="18" spans="1:4">
      <c r="A18" s="64" t="str">
        <f>IF('Detail Sheet'!A17="","",'Detail Sheet'!A17)</f>
        <v/>
      </c>
      <c r="B18" s="59" t="str">
        <f>IF('Detail Sheet'!B17="","",'Detail Sheet'!B17)</f>
        <v/>
      </c>
      <c r="C18" s="60" t="str">
        <f>IF('Detail Sheet'!F17="","",IF(('Detail Sheet'!G17-('Detail Sheet'!E17))=0,"-",('Detail Sheet'!E17-('Detail Sheet'!G17))))</f>
        <v/>
      </c>
      <c r="D18" s="61"/>
    </row>
    <row r="19" spans="1:4">
      <c r="A19" s="64" t="str">
        <f>IF('Detail Sheet'!A18="","",'Detail Sheet'!A18)</f>
        <v/>
      </c>
      <c r="B19" s="59" t="str">
        <f>IF('Detail Sheet'!B18="","",'Detail Sheet'!B18)</f>
        <v/>
      </c>
      <c r="C19" s="60" t="str">
        <f>IF('Detail Sheet'!F18="","",IF(('Detail Sheet'!G18-('Detail Sheet'!E18))=0,"-",('Detail Sheet'!E18-('Detail Sheet'!G18))))</f>
        <v/>
      </c>
      <c r="D19" s="61"/>
    </row>
    <row r="20" spans="1:4">
      <c r="A20" s="64" t="str">
        <f>IF('Detail Sheet'!A19="","",'Detail Sheet'!A19)</f>
        <v/>
      </c>
      <c r="B20" s="59" t="str">
        <f>IF('Detail Sheet'!B19="","",'Detail Sheet'!B19)</f>
        <v/>
      </c>
      <c r="C20" s="60" t="str">
        <f>IF('Detail Sheet'!F19="","",IF(('Detail Sheet'!G19-('Detail Sheet'!E19))=0,"-",('Detail Sheet'!E19-('Detail Sheet'!G19))))</f>
        <v/>
      </c>
      <c r="D20" s="61"/>
    </row>
    <row r="21" spans="1:4">
      <c r="A21" s="64" t="str">
        <f>IF('Detail Sheet'!A20="","",'Detail Sheet'!A20)</f>
        <v/>
      </c>
      <c r="B21" s="59" t="str">
        <f>IF('Detail Sheet'!B20="","",'Detail Sheet'!B20)</f>
        <v/>
      </c>
      <c r="C21" s="60" t="str">
        <f>IF('Detail Sheet'!F20="","",IF(('Detail Sheet'!G20-('Detail Sheet'!E20))=0,"-",('Detail Sheet'!E20-('Detail Sheet'!G20))))</f>
        <v/>
      </c>
      <c r="D21" s="61"/>
    </row>
    <row r="22" spans="1:4">
      <c r="A22" s="64" t="str">
        <f>IF('Detail Sheet'!A21="","",'Detail Sheet'!A21)</f>
        <v/>
      </c>
      <c r="B22" s="59" t="str">
        <f>IF('Detail Sheet'!B21="","",'Detail Sheet'!B21)</f>
        <v/>
      </c>
      <c r="C22" s="60" t="str">
        <f>IF('Detail Sheet'!F21="","",IF(('Detail Sheet'!G21-('Detail Sheet'!E21))=0,"-",('Detail Sheet'!E21-('Detail Sheet'!G21))))</f>
        <v/>
      </c>
      <c r="D22" s="61"/>
    </row>
    <row r="23" spans="1:4">
      <c r="A23" s="64" t="str">
        <f>IF('Detail Sheet'!A22="","",'Detail Sheet'!A22)</f>
        <v/>
      </c>
      <c r="B23" s="59" t="str">
        <f>IF('Detail Sheet'!B22="","",'Detail Sheet'!B22)</f>
        <v/>
      </c>
      <c r="C23" s="60" t="str">
        <f>IF('Detail Sheet'!F22="","",IF(('Detail Sheet'!G22-('Detail Sheet'!E22))=0,"-",('Detail Sheet'!E22-('Detail Sheet'!G22))))</f>
        <v/>
      </c>
      <c r="D23" s="61"/>
    </row>
    <row r="24" spans="1:4">
      <c r="A24" s="64" t="str">
        <f>IF('Detail Sheet'!A23="","",'Detail Sheet'!A23)</f>
        <v/>
      </c>
      <c r="B24" s="59" t="str">
        <f>IF('Detail Sheet'!B23="","",'Detail Sheet'!B23)</f>
        <v/>
      </c>
      <c r="C24" s="60" t="str">
        <f>IF('Detail Sheet'!F23="","",IF(('Detail Sheet'!G23-('Detail Sheet'!E23))=0,"-",('Detail Sheet'!E23-('Detail Sheet'!G23))))</f>
        <v/>
      </c>
      <c r="D24" s="61"/>
    </row>
    <row r="25" spans="1:4">
      <c r="A25" s="64" t="str">
        <f>IF('Detail Sheet'!A24="","",'Detail Sheet'!A24)</f>
        <v/>
      </c>
      <c r="B25" s="59" t="str">
        <f>IF('Detail Sheet'!B24="","",'Detail Sheet'!B24)</f>
        <v/>
      </c>
      <c r="C25" s="60" t="str">
        <f>IF('Detail Sheet'!F24="","",IF(('Detail Sheet'!G24-('Detail Sheet'!E24))=0,"-",('Detail Sheet'!E24-('Detail Sheet'!G24))))</f>
        <v/>
      </c>
      <c r="D25" s="61"/>
    </row>
    <row r="26" spans="1:4">
      <c r="A26" s="64" t="str">
        <f>IF('Detail Sheet'!A25="","",'Detail Sheet'!A25)</f>
        <v/>
      </c>
      <c r="B26" s="59" t="str">
        <f>IF('Detail Sheet'!B25="","",'Detail Sheet'!B25)</f>
        <v/>
      </c>
      <c r="C26" s="60" t="str">
        <f>IF('Detail Sheet'!F25="","",IF(('Detail Sheet'!G25-('Detail Sheet'!E25))=0,"-",('Detail Sheet'!E25-('Detail Sheet'!G25))))</f>
        <v/>
      </c>
      <c r="D26" s="61"/>
    </row>
    <row r="27" spans="1:4">
      <c r="A27" s="64" t="str">
        <f>IF('Detail Sheet'!A26="","",'Detail Sheet'!A26)</f>
        <v/>
      </c>
      <c r="B27" s="59" t="str">
        <f>IF('Detail Sheet'!B26="","",'Detail Sheet'!B26)</f>
        <v/>
      </c>
      <c r="C27" s="60" t="str">
        <f>IF('Detail Sheet'!F26="","",IF(('Detail Sheet'!G26-('Detail Sheet'!E26))=0,"-",('Detail Sheet'!E26-('Detail Sheet'!G26))))</f>
        <v/>
      </c>
      <c r="D27" s="61"/>
    </row>
    <row r="28" spans="1:4">
      <c r="A28" s="64" t="str">
        <f>IF('Detail Sheet'!A27="","",'Detail Sheet'!A27)</f>
        <v/>
      </c>
      <c r="B28" s="59" t="str">
        <f>IF('Detail Sheet'!B27="","",'Detail Sheet'!B27)</f>
        <v/>
      </c>
      <c r="C28" s="60" t="str">
        <f>IF('Detail Sheet'!F27="","",IF(('Detail Sheet'!G27-('Detail Sheet'!E27))=0,"-",('Detail Sheet'!E27-('Detail Sheet'!G27))))</f>
        <v/>
      </c>
      <c r="D28" s="61"/>
    </row>
    <row r="29" spans="1:4">
      <c r="A29" s="64" t="str">
        <f>IF('Detail Sheet'!A28="","",'Detail Sheet'!A28)</f>
        <v/>
      </c>
      <c r="B29" s="59" t="str">
        <f>IF('Detail Sheet'!B28="","",'Detail Sheet'!B28)</f>
        <v/>
      </c>
      <c r="C29" s="60" t="str">
        <f>IF('Detail Sheet'!F28="","",IF(('Detail Sheet'!G28-('Detail Sheet'!E28))=0,"-",('Detail Sheet'!E28-('Detail Sheet'!G28))))</f>
        <v/>
      </c>
      <c r="D29" s="61"/>
    </row>
    <row r="30" spans="1:4">
      <c r="A30" s="64" t="str">
        <f>IF('Detail Sheet'!A29="","",'Detail Sheet'!A29)</f>
        <v/>
      </c>
      <c r="B30" s="59" t="str">
        <f>IF('Detail Sheet'!B29="","",'Detail Sheet'!B29)</f>
        <v/>
      </c>
      <c r="C30" s="60" t="str">
        <f>IF('Detail Sheet'!F29="","",IF(('Detail Sheet'!G29-('Detail Sheet'!E29))=0,"-",('Detail Sheet'!E29-('Detail Sheet'!G29))))</f>
        <v/>
      </c>
      <c r="D30" s="61"/>
    </row>
    <row r="31" spans="1:4">
      <c r="A31" s="64" t="str">
        <f>IF('Detail Sheet'!A30="","",'Detail Sheet'!A30)</f>
        <v/>
      </c>
      <c r="B31" s="59" t="str">
        <f>IF('Detail Sheet'!B30="","",'Detail Sheet'!B30)</f>
        <v/>
      </c>
      <c r="C31" s="60" t="str">
        <f>IF('Detail Sheet'!F30="","",IF(('Detail Sheet'!G30-('Detail Sheet'!E30))=0,"-",('Detail Sheet'!E30-('Detail Sheet'!G30))))</f>
        <v/>
      </c>
      <c r="D31" s="61"/>
    </row>
    <row r="32" spans="1:4">
      <c r="A32" s="64" t="str">
        <f>IF('Detail Sheet'!A31="","",'Detail Sheet'!A31)</f>
        <v/>
      </c>
      <c r="B32" s="59" t="str">
        <f>IF('Detail Sheet'!B31="","",'Detail Sheet'!B31)</f>
        <v/>
      </c>
      <c r="C32" s="60" t="str">
        <f>IF('Detail Sheet'!F31="","",IF(('Detail Sheet'!G31-('Detail Sheet'!E31))=0,"-",('Detail Sheet'!E31-('Detail Sheet'!G31))))</f>
        <v/>
      </c>
      <c r="D32" s="61"/>
    </row>
    <row r="33" spans="1:4">
      <c r="A33" s="64" t="str">
        <f>IF('Detail Sheet'!A32="","",'Detail Sheet'!A32)</f>
        <v/>
      </c>
      <c r="B33" s="59" t="str">
        <f>IF('Detail Sheet'!B32="","",'Detail Sheet'!B32)</f>
        <v/>
      </c>
      <c r="C33" s="60" t="str">
        <f>IF('Detail Sheet'!F32="","",IF(('Detail Sheet'!G32-('Detail Sheet'!E32))=0,"-",('Detail Sheet'!E32-('Detail Sheet'!G32))))</f>
        <v/>
      </c>
      <c r="D33" s="61"/>
    </row>
    <row r="34" spans="1:4">
      <c r="A34" s="64" t="str">
        <f>IF('Detail Sheet'!A33="","",'Detail Sheet'!A33)</f>
        <v/>
      </c>
      <c r="B34" s="59" t="str">
        <f>IF('Detail Sheet'!B33="","",'Detail Sheet'!B33)</f>
        <v/>
      </c>
      <c r="C34" s="60" t="str">
        <f>IF('Detail Sheet'!F33="","",IF(('Detail Sheet'!G33-('Detail Sheet'!E33))=0,"-",('Detail Sheet'!E33-('Detail Sheet'!G33))))</f>
        <v/>
      </c>
      <c r="D34" s="61"/>
    </row>
    <row r="35" spans="1:4">
      <c r="A35" s="64" t="str">
        <f>IF('Detail Sheet'!A34="","",'Detail Sheet'!A34)</f>
        <v/>
      </c>
      <c r="B35" s="59" t="str">
        <f>IF('Detail Sheet'!B34="","",'Detail Sheet'!B34)</f>
        <v/>
      </c>
      <c r="C35" s="60" t="str">
        <f>IF('Detail Sheet'!F34="","",IF(('Detail Sheet'!G34-('Detail Sheet'!E34))=0,"-",('Detail Sheet'!E34-('Detail Sheet'!G34))))</f>
        <v/>
      </c>
      <c r="D35" s="61"/>
    </row>
    <row r="36" spans="1:4">
      <c r="A36" s="64" t="str">
        <f>IF('Detail Sheet'!A35="","",'Detail Sheet'!A35)</f>
        <v/>
      </c>
      <c r="B36" s="59" t="str">
        <f>IF('Detail Sheet'!B35="","",'Detail Sheet'!B35)</f>
        <v/>
      </c>
      <c r="C36" s="60" t="str">
        <f>IF('Detail Sheet'!F35="","",IF(('Detail Sheet'!G35-('Detail Sheet'!E35))=0,"-",('Detail Sheet'!E35-('Detail Sheet'!G35))))</f>
        <v/>
      </c>
      <c r="D36" s="61"/>
    </row>
    <row r="37" spans="1:4">
      <c r="A37" s="64" t="str">
        <f>IF('Detail Sheet'!A36="","",'Detail Sheet'!A36)</f>
        <v/>
      </c>
      <c r="B37" s="59" t="str">
        <f>IF('Detail Sheet'!B36="","",'Detail Sheet'!B36)</f>
        <v/>
      </c>
      <c r="C37" s="60" t="str">
        <f>IF('Detail Sheet'!F36="","",IF(('Detail Sheet'!G36-('Detail Sheet'!E36))=0,"-",('Detail Sheet'!E36-('Detail Sheet'!G36))))</f>
        <v/>
      </c>
      <c r="D37" s="61"/>
    </row>
    <row r="38" spans="1:4">
      <c r="A38" s="64" t="str">
        <f>IF('Detail Sheet'!A37="","",'Detail Sheet'!A37)</f>
        <v/>
      </c>
      <c r="B38" s="59" t="str">
        <f>IF('Detail Sheet'!B37="","",'Detail Sheet'!B37)</f>
        <v/>
      </c>
      <c r="C38" s="60" t="str">
        <f>IF('Detail Sheet'!F37="","",IF(('Detail Sheet'!G37-('Detail Sheet'!E37))=0,"-",('Detail Sheet'!E37-('Detail Sheet'!G37))))</f>
        <v/>
      </c>
      <c r="D38" s="61"/>
    </row>
    <row r="39" spans="1:4">
      <c r="A39" s="64" t="str">
        <f>IF('Detail Sheet'!A38="","",'Detail Sheet'!A38)</f>
        <v/>
      </c>
      <c r="B39" s="59" t="str">
        <f>IF('Detail Sheet'!B38="","",'Detail Sheet'!B38)</f>
        <v/>
      </c>
      <c r="C39" s="60" t="str">
        <f>IF('Detail Sheet'!F38="","",IF(('Detail Sheet'!G38-('Detail Sheet'!E38))=0,"-",('Detail Sheet'!E38-('Detail Sheet'!G38))))</f>
        <v/>
      </c>
      <c r="D39" s="61"/>
    </row>
    <row r="40" spans="1:4">
      <c r="A40" s="64" t="str">
        <f>IF('Detail Sheet'!A39="","",'Detail Sheet'!A39)</f>
        <v/>
      </c>
      <c r="B40" s="59" t="str">
        <f>IF('Detail Sheet'!B39="","",'Detail Sheet'!B39)</f>
        <v/>
      </c>
      <c r="C40" s="60" t="str">
        <f>IF('Detail Sheet'!F39="","",IF(('Detail Sheet'!G39-('Detail Sheet'!E39))=0,"-",('Detail Sheet'!E39-('Detail Sheet'!G39))))</f>
        <v/>
      </c>
      <c r="D40" s="61"/>
    </row>
    <row r="41" spans="1:4">
      <c r="A41" s="64" t="str">
        <f>IF('Detail Sheet'!A40="","",'Detail Sheet'!A40)</f>
        <v/>
      </c>
      <c r="B41" s="59" t="str">
        <f>IF('Detail Sheet'!B40="","",'Detail Sheet'!B40)</f>
        <v/>
      </c>
      <c r="C41" s="60" t="str">
        <f>IF('Detail Sheet'!F40="","",IF(('Detail Sheet'!G40-('Detail Sheet'!E40))=0,"-",('Detail Sheet'!E40-('Detail Sheet'!G40))))</f>
        <v/>
      </c>
      <c r="D41" s="61"/>
    </row>
    <row r="42" spans="1:4">
      <c r="A42" s="64" t="str">
        <f>IF('Detail Sheet'!A41="","",'Detail Sheet'!A41)</f>
        <v/>
      </c>
      <c r="B42" s="59" t="str">
        <f>IF('Detail Sheet'!B41="","",'Detail Sheet'!B41)</f>
        <v/>
      </c>
      <c r="C42" s="60" t="str">
        <f>IF('Detail Sheet'!F41="","",IF(('Detail Sheet'!G41-('Detail Sheet'!E41))=0,"-",('Detail Sheet'!E41-('Detail Sheet'!G41))))</f>
        <v/>
      </c>
      <c r="D42" s="61"/>
    </row>
    <row r="43" spans="1:4">
      <c r="A43" s="64" t="str">
        <f>IF('Detail Sheet'!A42="","",'Detail Sheet'!A42)</f>
        <v/>
      </c>
      <c r="B43" s="59" t="str">
        <f>IF('Detail Sheet'!B42="","",'Detail Sheet'!B42)</f>
        <v/>
      </c>
      <c r="C43" s="60" t="str">
        <f>IF('Detail Sheet'!F42="","",IF(('Detail Sheet'!G42-('Detail Sheet'!E42))=0,"-",('Detail Sheet'!E42-('Detail Sheet'!G42))))</f>
        <v/>
      </c>
      <c r="D43" s="61"/>
    </row>
    <row r="44" spans="1:4">
      <c r="A44" s="64" t="str">
        <f>IF('Detail Sheet'!A43="","",'Detail Sheet'!A43)</f>
        <v/>
      </c>
      <c r="B44" s="59" t="str">
        <f>IF('Detail Sheet'!B43="","",'Detail Sheet'!B43)</f>
        <v/>
      </c>
      <c r="C44" s="60" t="str">
        <f>IF('Detail Sheet'!F43="","",IF(('Detail Sheet'!G43-('Detail Sheet'!E43))=0,"-",('Detail Sheet'!E43-('Detail Sheet'!G43))))</f>
        <v/>
      </c>
      <c r="D44" s="61"/>
    </row>
    <row r="45" spans="1:4">
      <c r="A45" s="64" t="str">
        <f>IF('Detail Sheet'!A44="","",'Detail Sheet'!A44)</f>
        <v/>
      </c>
      <c r="B45" s="59" t="str">
        <f>IF('Detail Sheet'!B44="","",'Detail Sheet'!B44)</f>
        <v/>
      </c>
      <c r="C45" s="60" t="str">
        <f>IF('Detail Sheet'!F44="","",IF(('Detail Sheet'!G44-('Detail Sheet'!E44))=0,"-",('Detail Sheet'!E44-('Detail Sheet'!G44))))</f>
        <v/>
      </c>
      <c r="D45" s="61"/>
    </row>
    <row r="46" spans="1:4">
      <c r="A46" s="64" t="str">
        <f>IF('Detail Sheet'!A45="","",'Detail Sheet'!A45)</f>
        <v/>
      </c>
      <c r="B46" s="59" t="str">
        <f>IF('Detail Sheet'!B45="","",'Detail Sheet'!B45)</f>
        <v/>
      </c>
      <c r="C46" s="60" t="str">
        <f>IF('Detail Sheet'!F45="","",IF(('Detail Sheet'!G45-('Detail Sheet'!E45))=0,"-",('Detail Sheet'!E45-('Detail Sheet'!G45))))</f>
        <v/>
      </c>
      <c r="D46" s="61"/>
    </row>
    <row r="47" spans="1:4">
      <c r="A47" s="64" t="str">
        <f>IF('Detail Sheet'!A46="","",'Detail Sheet'!A46)</f>
        <v/>
      </c>
      <c r="B47" s="59" t="str">
        <f>IF('Detail Sheet'!B46="","",'Detail Sheet'!B46)</f>
        <v/>
      </c>
      <c r="C47" s="60" t="str">
        <f>IF('Detail Sheet'!F46="","",IF(('Detail Sheet'!G46-('Detail Sheet'!E46))=0,"-",('Detail Sheet'!E46-('Detail Sheet'!G46))))</f>
        <v/>
      </c>
      <c r="D47" s="61"/>
    </row>
    <row r="48" spans="1:4">
      <c r="A48" s="64" t="str">
        <f>IF('Detail Sheet'!A47="","",'Detail Sheet'!A47)</f>
        <v/>
      </c>
      <c r="B48" s="59" t="str">
        <f>IF('Detail Sheet'!B47="","",'Detail Sheet'!B47)</f>
        <v/>
      </c>
      <c r="C48" s="60" t="str">
        <f>IF('Detail Sheet'!F47="","",IF(('Detail Sheet'!G47-('Detail Sheet'!E47))=0,"-",('Detail Sheet'!E47-('Detail Sheet'!G47))))</f>
        <v/>
      </c>
      <c r="D48" s="61"/>
    </row>
    <row r="49" spans="1:4">
      <c r="A49" s="64" t="str">
        <f>IF('Detail Sheet'!A48="","",'Detail Sheet'!A48)</f>
        <v/>
      </c>
      <c r="B49" s="59" t="str">
        <f>IF('Detail Sheet'!B48="","",'Detail Sheet'!B48)</f>
        <v/>
      </c>
      <c r="C49" s="60" t="str">
        <f>IF('Detail Sheet'!F48="","",IF(('Detail Sheet'!G48-('Detail Sheet'!E48))=0,"-",('Detail Sheet'!E48-('Detail Sheet'!G48))))</f>
        <v/>
      </c>
      <c r="D49" s="61"/>
    </row>
    <row r="50" spans="1:4">
      <c r="A50" s="64" t="str">
        <f>IF('Detail Sheet'!A49="","",'Detail Sheet'!A49)</f>
        <v/>
      </c>
      <c r="B50" s="59" t="str">
        <f>IF('Detail Sheet'!B49="","",'Detail Sheet'!B49)</f>
        <v/>
      </c>
      <c r="C50" s="60" t="str">
        <f>IF('Detail Sheet'!F49="","",IF(('Detail Sheet'!G49-('Detail Sheet'!E49))=0,"-",('Detail Sheet'!E49-('Detail Sheet'!G49))))</f>
        <v/>
      </c>
      <c r="D50" s="61"/>
    </row>
    <row r="51" spans="1:4">
      <c r="A51" s="64" t="str">
        <f>IF('Detail Sheet'!A50="","",'Detail Sheet'!A50)</f>
        <v/>
      </c>
      <c r="B51" s="59" t="str">
        <f>IF('Detail Sheet'!B50="","",'Detail Sheet'!B50)</f>
        <v/>
      </c>
      <c r="C51" s="60" t="str">
        <f>IF('Detail Sheet'!F50="","",IF(('Detail Sheet'!G50-('Detail Sheet'!E50))=0,"-",('Detail Sheet'!E50-('Detail Sheet'!G50))))</f>
        <v/>
      </c>
      <c r="D51" s="61"/>
    </row>
    <row r="52" spans="1:4">
      <c r="A52" s="64" t="str">
        <f>IF('Detail Sheet'!A51="","",'Detail Sheet'!A51)</f>
        <v/>
      </c>
      <c r="B52" s="59" t="str">
        <f>IF('Detail Sheet'!B51="","",'Detail Sheet'!B51)</f>
        <v/>
      </c>
      <c r="C52" s="60" t="str">
        <f>IF('Detail Sheet'!F51="","",IF(('Detail Sheet'!G51-('Detail Sheet'!E51))=0,"-",('Detail Sheet'!E51-('Detail Sheet'!G51))))</f>
        <v/>
      </c>
      <c r="D52" s="61"/>
    </row>
    <row r="53" spans="1:4">
      <c r="A53" s="64" t="str">
        <f>IF('Detail Sheet'!A52="","",'Detail Sheet'!A52)</f>
        <v/>
      </c>
      <c r="B53" s="59" t="str">
        <f>IF('Detail Sheet'!B52="","",'Detail Sheet'!B52)</f>
        <v/>
      </c>
      <c r="C53" s="60" t="str">
        <f>IF('Detail Sheet'!F52="","",IF(('Detail Sheet'!G52-('Detail Sheet'!E52))=0,"-",('Detail Sheet'!E52-('Detail Sheet'!G52))))</f>
        <v/>
      </c>
      <c r="D53" s="61"/>
    </row>
    <row r="54" spans="1:4">
      <c r="A54" s="64" t="str">
        <f>IF('Detail Sheet'!A53="","",'Detail Sheet'!A53)</f>
        <v/>
      </c>
      <c r="B54" s="59" t="str">
        <f>IF('Detail Sheet'!B53="","",'Detail Sheet'!B53)</f>
        <v/>
      </c>
      <c r="C54" s="60" t="str">
        <f>IF('Detail Sheet'!F53="","",IF(('Detail Sheet'!G53-('Detail Sheet'!E53))=0,"-",('Detail Sheet'!E53-('Detail Sheet'!G53))))</f>
        <v/>
      </c>
      <c r="D54" s="61"/>
    </row>
    <row r="55" spans="1:4">
      <c r="A55" s="64" t="str">
        <f>IF('Detail Sheet'!A54="","",'Detail Sheet'!A54)</f>
        <v/>
      </c>
      <c r="B55" s="59" t="str">
        <f>IF('Detail Sheet'!B54="","",'Detail Sheet'!B54)</f>
        <v/>
      </c>
      <c r="C55" s="60" t="str">
        <f>IF('Detail Sheet'!F54="","",IF(('Detail Sheet'!G54-('Detail Sheet'!E54))=0,"-",('Detail Sheet'!E54-('Detail Sheet'!G54))))</f>
        <v/>
      </c>
      <c r="D55" s="61"/>
    </row>
    <row r="56" spans="1:4">
      <c r="A56" s="64" t="str">
        <f>IF('Detail Sheet'!A55="","",'Detail Sheet'!A55)</f>
        <v/>
      </c>
      <c r="B56" s="59" t="str">
        <f>IF('Detail Sheet'!B55="","",'Detail Sheet'!B55)</f>
        <v/>
      </c>
      <c r="C56" s="60" t="str">
        <f>IF('Detail Sheet'!F55="","",IF(('Detail Sheet'!G55-('Detail Sheet'!E55))=0,"-",('Detail Sheet'!E55-('Detail Sheet'!G55))))</f>
        <v/>
      </c>
      <c r="D56" s="61"/>
    </row>
    <row r="57" spans="1:4">
      <c r="A57" s="64" t="str">
        <f>IF('Detail Sheet'!A56="","",'Detail Sheet'!A56)</f>
        <v/>
      </c>
      <c r="B57" s="59" t="str">
        <f>IF('Detail Sheet'!B56="","",'Detail Sheet'!B56)</f>
        <v/>
      </c>
      <c r="C57" s="60" t="str">
        <f>IF('Detail Sheet'!F56="","",IF(('Detail Sheet'!G56-('Detail Sheet'!E56))=0,"-",('Detail Sheet'!E56-('Detail Sheet'!G56))))</f>
        <v/>
      </c>
      <c r="D57" s="61"/>
    </row>
    <row r="58" spans="1:4">
      <c r="A58" s="64" t="str">
        <f>IF('Detail Sheet'!A57="","",'Detail Sheet'!A57)</f>
        <v/>
      </c>
      <c r="B58" s="59" t="str">
        <f>IF('Detail Sheet'!B57="","",'Detail Sheet'!B57)</f>
        <v/>
      </c>
      <c r="C58" s="60" t="str">
        <f>IF('Detail Sheet'!F57="","",IF(('Detail Sheet'!G57-('Detail Sheet'!E57))=0,"-",('Detail Sheet'!E57-('Detail Sheet'!G57))))</f>
        <v/>
      </c>
      <c r="D58" s="61"/>
    </row>
    <row r="59" spans="1:4">
      <c r="A59" s="64" t="str">
        <f>IF('Detail Sheet'!A58="","",'Detail Sheet'!A58)</f>
        <v/>
      </c>
      <c r="B59" s="59" t="str">
        <f>IF('Detail Sheet'!B58="","",'Detail Sheet'!B58)</f>
        <v/>
      </c>
      <c r="C59" s="60" t="str">
        <f>IF('Detail Sheet'!F58="","",IF(('Detail Sheet'!G58-('Detail Sheet'!E58))=0,"-",('Detail Sheet'!E58-('Detail Sheet'!G58))))</f>
        <v/>
      </c>
      <c r="D59" s="61"/>
    </row>
    <row r="60" spans="1:4">
      <c r="A60" s="64" t="str">
        <f>IF('Detail Sheet'!A59="","",'Detail Sheet'!A59)</f>
        <v/>
      </c>
      <c r="B60" s="59" t="str">
        <f>IF('Detail Sheet'!B59="","",'Detail Sheet'!B59)</f>
        <v/>
      </c>
      <c r="C60" s="60" t="str">
        <f>IF('Detail Sheet'!F59="","",IF(('Detail Sheet'!G59-('Detail Sheet'!E59))=0,"-",('Detail Sheet'!E59-('Detail Sheet'!G59))))</f>
        <v/>
      </c>
      <c r="D60" s="61"/>
    </row>
    <row r="61" spans="1:4">
      <c r="A61" s="64" t="str">
        <f>IF('Detail Sheet'!A60="","",'Detail Sheet'!A60)</f>
        <v/>
      </c>
      <c r="B61" s="59" t="str">
        <f>IF('Detail Sheet'!B60="","",'Detail Sheet'!B60)</f>
        <v/>
      </c>
      <c r="C61" s="60" t="str">
        <f>IF('Detail Sheet'!F60="","",IF(('Detail Sheet'!G60-('Detail Sheet'!E60))=0,"-",('Detail Sheet'!E60-('Detail Sheet'!G60))))</f>
        <v/>
      </c>
      <c r="D61" s="61"/>
    </row>
    <row r="62" spans="1:4">
      <c r="A62" s="64" t="str">
        <f>IF('Detail Sheet'!A61="","",'Detail Sheet'!A61)</f>
        <v/>
      </c>
      <c r="B62" s="59" t="str">
        <f>IF('Detail Sheet'!B61="","",'Detail Sheet'!B61)</f>
        <v/>
      </c>
      <c r="C62" s="60" t="str">
        <f>IF('Detail Sheet'!F61="","",IF(('Detail Sheet'!G61-('Detail Sheet'!E61))=0,"-",('Detail Sheet'!E61-('Detail Sheet'!G61))))</f>
        <v/>
      </c>
      <c r="D62" s="61"/>
    </row>
    <row r="63" spans="1:4">
      <c r="A63" s="64" t="str">
        <f>IF('Detail Sheet'!A62="","",'Detail Sheet'!A62)</f>
        <v/>
      </c>
      <c r="B63" s="59" t="str">
        <f>IF('Detail Sheet'!B62="","",'Detail Sheet'!B62)</f>
        <v/>
      </c>
      <c r="C63" s="60" t="str">
        <f>IF('Detail Sheet'!F62="","",IF(('Detail Sheet'!G62-('Detail Sheet'!E62))=0,"-",('Detail Sheet'!E62-('Detail Sheet'!G62))))</f>
        <v/>
      </c>
      <c r="D63" s="61"/>
    </row>
    <row r="64" spans="1:4">
      <c r="A64" s="64" t="str">
        <f>IF('Detail Sheet'!A63="","",'Detail Sheet'!A63)</f>
        <v/>
      </c>
      <c r="B64" s="59" t="str">
        <f>IF('Detail Sheet'!B63="","",'Detail Sheet'!B63)</f>
        <v/>
      </c>
      <c r="C64" s="60" t="str">
        <f>IF('Detail Sheet'!F63="","",IF(('Detail Sheet'!G63-('Detail Sheet'!E63))=0,"-",('Detail Sheet'!E63-('Detail Sheet'!G63))))</f>
        <v/>
      </c>
      <c r="D64" s="61"/>
    </row>
    <row r="65" spans="1:4">
      <c r="A65" s="64" t="str">
        <f>IF('Detail Sheet'!A64="","",'Detail Sheet'!A64)</f>
        <v/>
      </c>
      <c r="B65" s="59" t="str">
        <f>IF('Detail Sheet'!B64="","",'Detail Sheet'!B64)</f>
        <v/>
      </c>
      <c r="C65" s="60" t="str">
        <f>IF('Detail Sheet'!F64="","",IF(('Detail Sheet'!G64-('Detail Sheet'!E64))=0,"-",('Detail Sheet'!E64-('Detail Sheet'!G64))))</f>
        <v/>
      </c>
      <c r="D65" s="61"/>
    </row>
    <row r="66" spans="1:4">
      <c r="A66" s="64" t="str">
        <f>IF('Detail Sheet'!A65="","",'Detail Sheet'!A65)</f>
        <v/>
      </c>
      <c r="B66" s="59" t="str">
        <f>IF('Detail Sheet'!B65="","",'Detail Sheet'!B65)</f>
        <v/>
      </c>
      <c r="C66" s="60" t="str">
        <f>IF('Detail Sheet'!F65="","",IF(('Detail Sheet'!G65-('Detail Sheet'!E65))=0,"-",('Detail Sheet'!E65-('Detail Sheet'!G65))))</f>
        <v/>
      </c>
      <c r="D66" s="61"/>
    </row>
    <row r="67" spans="1:4">
      <c r="A67" s="64" t="str">
        <f>IF('Detail Sheet'!A66="","",'Detail Sheet'!A66)</f>
        <v/>
      </c>
      <c r="B67" s="59" t="str">
        <f>IF('Detail Sheet'!B66="","",'Detail Sheet'!B66)</f>
        <v/>
      </c>
      <c r="C67" s="60" t="str">
        <f>IF('Detail Sheet'!F66="","",IF(('Detail Sheet'!G66-('Detail Sheet'!E66))=0,"-",('Detail Sheet'!E66-('Detail Sheet'!G66))))</f>
        <v/>
      </c>
      <c r="D67" s="61"/>
    </row>
    <row r="68" spans="1:4">
      <c r="A68" s="64" t="str">
        <f>IF('Detail Sheet'!A67="","",'Detail Sheet'!A67)</f>
        <v/>
      </c>
      <c r="B68" s="59" t="str">
        <f>IF('Detail Sheet'!B67="","",'Detail Sheet'!B67)</f>
        <v/>
      </c>
      <c r="C68" s="60" t="str">
        <f>IF('Detail Sheet'!F67="","",IF(('Detail Sheet'!G67-('Detail Sheet'!E67))=0,"-",('Detail Sheet'!E67-('Detail Sheet'!G67))))</f>
        <v/>
      </c>
      <c r="D68" s="61"/>
    </row>
    <row r="69" spans="1:4">
      <c r="A69" s="64" t="str">
        <f>IF('Detail Sheet'!A68="","",'Detail Sheet'!A68)</f>
        <v/>
      </c>
      <c r="B69" s="59" t="str">
        <f>IF('Detail Sheet'!B68="","",'Detail Sheet'!B68)</f>
        <v/>
      </c>
      <c r="C69" s="60" t="str">
        <f>IF('Detail Sheet'!F68="","",IF(('Detail Sheet'!G68-('Detail Sheet'!E68))=0,"-",('Detail Sheet'!E68-('Detail Sheet'!G68))))</f>
        <v/>
      </c>
      <c r="D69" s="61"/>
    </row>
    <row r="70" spans="1:4">
      <c r="A70" s="64" t="str">
        <f>IF('Detail Sheet'!A69="","",'Detail Sheet'!A69)</f>
        <v/>
      </c>
      <c r="B70" s="59" t="str">
        <f>IF('Detail Sheet'!B69="","",'Detail Sheet'!B69)</f>
        <v/>
      </c>
      <c r="C70" s="60" t="str">
        <f>IF('Detail Sheet'!F69="","",IF(('Detail Sheet'!G69-('Detail Sheet'!E69))=0,"-",('Detail Sheet'!E69-('Detail Sheet'!G69))))</f>
        <v/>
      </c>
      <c r="D70" s="61"/>
    </row>
    <row r="71" spans="1:4">
      <c r="A71" s="64" t="str">
        <f>IF('Detail Sheet'!A70="","",'Detail Sheet'!A70)</f>
        <v/>
      </c>
      <c r="B71" s="59" t="str">
        <f>IF('Detail Sheet'!B70="","",'Detail Sheet'!B70)</f>
        <v/>
      </c>
      <c r="C71" s="60" t="str">
        <f>IF('Detail Sheet'!F70="","",IF(('Detail Sheet'!G70-('Detail Sheet'!E70))=0,"-",('Detail Sheet'!E70-('Detail Sheet'!G70))))</f>
        <v/>
      </c>
      <c r="D71" s="61"/>
    </row>
    <row r="72" spans="1:4">
      <c r="A72" s="64" t="str">
        <f>IF('Detail Sheet'!A71="","",'Detail Sheet'!A71)</f>
        <v/>
      </c>
      <c r="B72" s="59" t="str">
        <f>IF('Detail Sheet'!B71="","",'Detail Sheet'!B71)</f>
        <v/>
      </c>
      <c r="C72" s="60" t="str">
        <f>IF('Detail Sheet'!F71="","",IF(('Detail Sheet'!G71-('Detail Sheet'!E71))=0,"-",('Detail Sheet'!E71-('Detail Sheet'!G71))))</f>
        <v/>
      </c>
      <c r="D72" s="61"/>
    </row>
    <row r="73" spans="1:4">
      <c r="A73" s="64" t="str">
        <f>IF('Detail Sheet'!A72="","",'Detail Sheet'!A72)</f>
        <v/>
      </c>
      <c r="B73" s="59" t="str">
        <f>IF('Detail Sheet'!B72="","",'Detail Sheet'!B72)</f>
        <v/>
      </c>
      <c r="C73" s="60" t="str">
        <f>IF('Detail Sheet'!F72="","",IF(('Detail Sheet'!G72-('Detail Sheet'!E72))=0,"-",('Detail Sheet'!E72-('Detail Sheet'!G72))))</f>
        <v/>
      </c>
      <c r="D73" s="61"/>
    </row>
    <row r="74" spans="1:4">
      <c r="A74" s="64" t="str">
        <f>IF('Detail Sheet'!A73="","",'Detail Sheet'!A73)</f>
        <v/>
      </c>
      <c r="B74" s="59" t="str">
        <f>IF('Detail Sheet'!B73="","",'Detail Sheet'!B73)</f>
        <v/>
      </c>
      <c r="C74" s="60" t="str">
        <f>IF('Detail Sheet'!F73="","",IF(('Detail Sheet'!G73-('Detail Sheet'!E73))=0,"-",('Detail Sheet'!E73-('Detail Sheet'!G73))))</f>
        <v/>
      </c>
      <c r="D74" s="61"/>
    </row>
    <row r="75" spans="1:4">
      <c r="A75" s="64" t="str">
        <f>IF('Detail Sheet'!A74="","",'Detail Sheet'!A74)</f>
        <v/>
      </c>
      <c r="B75" s="59" t="str">
        <f>IF('Detail Sheet'!B74="","",'Detail Sheet'!B74)</f>
        <v/>
      </c>
      <c r="C75" s="60" t="str">
        <f>IF('Detail Sheet'!F74="","",IF(('Detail Sheet'!G74-('Detail Sheet'!E74))=0,"-",('Detail Sheet'!E74-('Detail Sheet'!G74))))</f>
        <v/>
      </c>
      <c r="D75" s="61"/>
    </row>
    <row r="76" spans="1:4">
      <c r="A76" s="64" t="str">
        <f>IF('Detail Sheet'!A75="","",'Detail Sheet'!A75)</f>
        <v/>
      </c>
      <c r="B76" s="59" t="str">
        <f>IF('Detail Sheet'!B75="","",'Detail Sheet'!B75)</f>
        <v/>
      </c>
      <c r="C76" s="60" t="str">
        <f>IF('Detail Sheet'!F75="","",IF(('Detail Sheet'!G75-('Detail Sheet'!E75))=0,"-",('Detail Sheet'!E75-('Detail Sheet'!G75))))</f>
        <v/>
      </c>
      <c r="D76" s="61"/>
    </row>
    <row r="77" spans="1:4">
      <c r="A77" s="64" t="str">
        <f>IF('Detail Sheet'!A76="","",'Detail Sheet'!A76)</f>
        <v/>
      </c>
      <c r="B77" s="59" t="str">
        <f>IF('Detail Sheet'!B76="","",'Detail Sheet'!B76)</f>
        <v/>
      </c>
      <c r="C77" s="60" t="str">
        <f>IF('Detail Sheet'!F76="","",IF(('Detail Sheet'!G76-('Detail Sheet'!E76))=0,"-",('Detail Sheet'!E76-('Detail Sheet'!G76))))</f>
        <v/>
      </c>
      <c r="D77" s="61"/>
    </row>
    <row r="78" spans="1:4">
      <c r="A78" s="64" t="str">
        <f>IF('Detail Sheet'!A77="","",'Detail Sheet'!A77)</f>
        <v/>
      </c>
      <c r="B78" s="59" t="str">
        <f>IF('Detail Sheet'!B77="","",'Detail Sheet'!B77)</f>
        <v/>
      </c>
      <c r="C78" s="60" t="str">
        <f>IF('Detail Sheet'!F77="","",IF(('Detail Sheet'!G77-('Detail Sheet'!E77))=0,"-",('Detail Sheet'!E77-('Detail Sheet'!G77))))</f>
        <v/>
      </c>
      <c r="D78" s="61"/>
    </row>
    <row r="79" spans="1:4">
      <c r="A79" s="64" t="str">
        <f>IF('Detail Sheet'!A78="","",'Detail Sheet'!A78)</f>
        <v/>
      </c>
      <c r="B79" s="59" t="str">
        <f>IF('Detail Sheet'!B78="","",'Detail Sheet'!B78)</f>
        <v/>
      </c>
      <c r="C79" s="60" t="str">
        <f>IF('Detail Sheet'!F78="","",IF(('Detail Sheet'!G78-('Detail Sheet'!E78))=0,"-",('Detail Sheet'!E78-('Detail Sheet'!G78))))</f>
        <v/>
      </c>
      <c r="D79" s="61"/>
    </row>
    <row r="80" spans="1:4">
      <c r="A80" s="64" t="str">
        <f>IF('Detail Sheet'!A79="","",'Detail Sheet'!A79)</f>
        <v/>
      </c>
      <c r="B80" s="59" t="str">
        <f>IF('Detail Sheet'!B79="","",'Detail Sheet'!B79)</f>
        <v/>
      </c>
      <c r="C80" s="60" t="str">
        <f>IF('Detail Sheet'!F79="","",IF(('Detail Sheet'!G79-('Detail Sheet'!E79))=0,"-",('Detail Sheet'!E79-('Detail Sheet'!G79))))</f>
        <v/>
      </c>
      <c r="D80" s="61"/>
    </row>
    <row r="81" spans="1:4">
      <c r="A81" s="64" t="str">
        <f>IF('Detail Sheet'!A80="","",'Detail Sheet'!A80)</f>
        <v/>
      </c>
      <c r="B81" s="59" t="str">
        <f>IF('Detail Sheet'!B80="","",'Detail Sheet'!B80)</f>
        <v/>
      </c>
      <c r="C81" s="60" t="str">
        <f>IF('Detail Sheet'!F80="","",IF(('Detail Sheet'!G80-('Detail Sheet'!E80))=0,"-",('Detail Sheet'!E80-('Detail Sheet'!G80))))</f>
        <v/>
      </c>
      <c r="D81" s="61"/>
    </row>
    <row r="82" spans="1:4">
      <c r="A82" s="64" t="str">
        <f>IF('Detail Sheet'!A81="","",'Detail Sheet'!A81)</f>
        <v/>
      </c>
      <c r="B82" s="59" t="str">
        <f>IF('Detail Sheet'!B81="","",'Detail Sheet'!B81)</f>
        <v/>
      </c>
      <c r="C82" s="60" t="str">
        <f>IF('Detail Sheet'!F81="","",IF(('Detail Sheet'!G81-('Detail Sheet'!E81))=0,"-",('Detail Sheet'!E81-('Detail Sheet'!G81))))</f>
        <v/>
      </c>
      <c r="D82" s="61"/>
    </row>
    <row r="83" spans="1:4">
      <c r="A83" s="64" t="str">
        <f>IF('Detail Sheet'!A82="","",'Detail Sheet'!A82)</f>
        <v/>
      </c>
      <c r="B83" s="59" t="str">
        <f>IF('Detail Sheet'!B82="","",'Detail Sheet'!B82)</f>
        <v/>
      </c>
      <c r="C83" s="60" t="str">
        <f>IF('Detail Sheet'!F82="","",IF(('Detail Sheet'!G82-('Detail Sheet'!E82))=0,"-",('Detail Sheet'!E82-('Detail Sheet'!G82))))</f>
        <v/>
      </c>
      <c r="D83" s="61"/>
    </row>
    <row r="84" spans="1:4">
      <c r="A84" s="64" t="str">
        <f>IF('Detail Sheet'!A83="","",'Detail Sheet'!A83)</f>
        <v/>
      </c>
      <c r="B84" s="59" t="str">
        <f>IF('Detail Sheet'!B83="","",'Detail Sheet'!B83)</f>
        <v/>
      </c>
      <c r="C84" s="60" t="str">
        <f>IF('Detail Sheet'!F83="","",IF(('Detail Sheet'!G83-('Detail Sheet'!E83))=0,"-",('Detail Sheet'!E83-('Detail Sheet'!G83))))</f>
        <v/>
      </c>
      <c r="D84" s="61"/>
    </row>
    <row r="85" spans="1:4">
      <c r="A85" s="64" t="str">
        <f>IF('Detail Sheet'!A84="","",'Detail Sheet'!A84)</f>
        <v/>
      </c>
      <c r="B85" s="59" t="str">
        <f>IF('Detail Sheet'!B84="","",'Detail Sheet'!B84)</f>
        <v/>
      </c>
      <c r="C85" s="60" t="str">
        <f>IF('Detail Sheet'!F84="","",IF(('Detail Sheet'!G84-('Detail Sheet'!E84))=0,"-",('Detail Sheet'!E84-('Detail Sheet'!G84))))</f>
        <v/>
      </c>
      <c r="D85" s="61"/>
    </row>
    <row r="86" spans="1:4">
      <c r="A86" s="64" t="str">
        <f>IF('Detail Sheet'!A85="","",'Detail Sheet'!A85)</f>
        <v/>
      </c>
      <c r="B86" s="59" t="str">
        <f>IF('Detail Sheet'!B85="","",'Detail Sheet'!B85)</f>
        <v/>
      </c>
      <c r="C86" s="60" t="str">
        <f>IF('Detail Sheet'!F85="","",IF(('Detail Sheet'!G85-('Detail Sheet'!E85))=0,"-",('Detail Sheet'!E85-('Detail Sheet'!G85))))</f>
        <v/>
      </c>
      <c r="D86" s="61"/>
    </row>
    <row r="87" spans="1:4">
      <c r="A87" s="64" t="str">
        <f>IF('Detail Sheet'!A86="","",'Detail Sheet'!A86)</f>
        <v/>
      </c>
      <c r="B87" s="59" t="str">
        <f>IF('Detail Sheet'!B86="","",'Detail Sheet'!B86)</f>
        <v/>
      </c>
      <c r="C87" s="60" t="str">
        <f>IF('Detail Sheet'!F86="","",IF(('Detail Sheet'!G86-('Detail Sheet'!E86))=0,"-",('Detail Sheet'!E86-('Detail Sheet'!G86))))</f>
        <v/>
      </c>
      <c r="D87" s="61"/>
    </row>
    <row r="88" spans="1:4">
      <c r="A88" s="64" t="str">
        <f>IF('Detail Sheet'!A87="","",'Detail Sheet'!A87)</f>
        <v/>
      </c>
      <c r="B88" s="59" t="str">
        <f>IF('Detail Sheet'!B87="","",'Detail Sheet'!B87)</f>
        <v/>
      </c>
      <c r="C88" s="60" t="str">
        <f>IF('Detail Sheet'!F87="","",IF(('Detail Sheet'!G87-('Detail Sheet'!E87))=0,"-",('Detail Sheet'!E87-('Detail Sheet'!G87))))</f>
        <v/>
      </c>
      <c r="D88" s="61"/>
    </row>
    <row r="89" spans="1:4">
      <c r="A89" s="64" t="str">
        <f>IF('Detail Sheet'!A88="","",'Detail Sheet'!A88)</f>
        <v/>
      </c>
      <c r="B89" s="59" t="str">
        <f>IF('Detail Sheet'!B88="","",'Detail Sheet'!B88)</f>
        <v/>
      </c>
      <c r="C89" s="60" t="str">
        <f>IF('Detail Sheet'!F88="","",IF(('Detail Sheet'!G88-('Detail Sheet'!E88))=0,"-",('Detail Sheet'!E88-('Detail Sheet'!G88))))</f>
        <v/>
      </c>
      <c r="D89" s="61"/>
    </row>
    <row r="90" spans="1:4">
      <c r="A90" s="64" t="str">
        <f>IF('Detail Sheet'!A89="","",'Detail Sheet'!A89)</f>
        <v/>
      </c>
      <c r="B90" s="59" t="str">
        <f>IF('Detail Sheet'!B89="","",'Detail Sheet'!B89)</f>
        <v/>
      </c>
      <c r="C90" s="60" t="str">
        <f>IF('Detail Sheet'!F89="","",IF(('Detail Sheet'!G89-('Detail Sheet'!E89))=0,"-",('Detail Sheet'!E89-('Detail Sheet'!G89))))</f>
        <v/>
      </c>
      <c r="D90" s="61"/>
    </row>
    <row r="91" spans="1:4">
      <c r="A91" s="64" t="str">
        <f>IF('Detail Sheet'!A90="","",'Detail Sheet'!A90)</f>
        <v/>
      </c>
      <c r="B91" s="59" t="str">
        <f>IF('Detail Sheet'!B90="","",'Detail Sheet'!B90)</f>
        <v/>
      </c>
      <c r="C91" s="60" t="str">
        <f>IF('Detail Sheet'!F90="","",IF(('Detail Sheet'!G90-('Detail Sheet'!E90))=0,"-",('Detail Sheet'!E90-('Detail Sheet'!G90))))</f>
        <v/>
      </c>
      <c r="D91" s="61"/>
    </row>
    <row r="92" spans="1:4">
      <c r="A92" s="64" t="str">
        <f>IF('Detail Sheet'!A91="","",'Detail Sheet'!A91)</f>
        <v/>
      </c>
      <c r="B92" s="59" t="str">
        <f>IF('Detail Sheet'!B91="","",'Detail Sheet'!B91)</f>
        <v/>
      </c>
      <c r="C92" s="60" t="str">
        <f>IF('Detail Sheet'!F91="","",IF(('Detail Sheet'!G91-('Detail Sheet'!E91))=0,"-",('Detail Sheet'!E91-('Detail Sheet'!G91))))</f>
        <v/>
      </c>
      <c r="D92" s="61"/>
    </row>
    <row r="93" spans="1:4">
      <c r="A93" s="64" t="str">
        <f>IF('Detail Sheet'!A92="","",'Detail Sheet'!A92)</f>
        <v/>
      </c>
      <c r="B93" s="59" t="str">
        <f>IF('Detail Sheet'!B92="","",'Detail Sheet'!B92)</f>
        <v/>
      </c>
      <c r="C93" s="60" t="str">
        <f>IF('Detail Sheet'!F92="","",IF(('Detail Sheet'!G92-('Detail Sheet'!E92))=0,"-",('Detail Sheet'!E92-('Detail Sheet'!G92))))</f>
        <v/>
      </c>
      <c r="D93" s="61"/>
    </row>
    <row r="94" spans="1:4">
      <c r="A94" s="64" t="str">
        <f>IF('Detail Sheet'!A93="","",'Detail Sheet'!A93)</f>
        <v/>
      </c>
      <c r="B94" s="59" t="str">
        <f>IF('Detail Sheet'!B93="","",'Detail Sheet'!B93)</f>
        <v/>
      </c>
      <c r="C94" s="60" t="str">
        <f>IF('Detail Sheet'!F93="","",IF(('Detail Sheet'!G93-('Detail Sheet'!E93))=0,"-",('Detail Sheet'!E93-('Detail Sheet'!G93))))</f>
        <v/>
      </c>
      <c r="D94" s="61"/>
    </row>
    <row r="95" spans="1:4">
      <c r="A95" s="64" t="str">
        <f>IF('Detail Sheet'!A94="","",'Detail Sheet'!A94)</f>
        <v/>
      </c>
      <c r="B95" s="59" t="str">
        <f>IF('Detail Sheet'!B94="","",'Detail Sheet'!B94)</f>
        <v/>
      </c>
      <c r="C95" s="60" t="str">
        <f>IF('Detail Sheet'!F94="","",IF(('Detail Sheet'!G94-('Detail Sheet'!E94))=0,"-",('Detail Sheet'!E94-('Detail Sheet'!G94))))</f>
        <v/>
      </c>
      <c r="D95" s="61"/>
    </row>
    <row r="96" spans="1:4">
      <c r="A96" s="64" t="str">
        <f>IF('Detail Sheet'!A95="","",'Detail Sheet'!A95)</f>
        <v/>
      </c>
      <c r="B96" s="59" t="str">
        <f>IF('Detail Sheet'!B95="","",'Detail Sheet'!B95)</f>
        <v/>
      </c>
      <c r="C96" s="60" t="str">
        <f>IF('Detail Sheet'!F95="","",IF(('Detail Sheet'!G95-('Detail Sheet'!E95))=0,"-",('Detail Sheet'!E95-('Detail Sheet'!G95))))</f>
        <v/>
      </c>
      <c r="D96" s="61"/>
    </row>
    <row r="97" spans="1:4">
      <c r="A97" s="64" t="str">
        <f>IF('Detail Sheet'!A96="","",'Detail Sheet'!A96)</f>
        <v/>
      </c>
      <c r="B97" s="59" t="str">
        <f>IF('Detail Sheet'!B96="","",'Detail Sheet'!B96)</f>
        <v/>
      </c>
      <c r="C97" s="60" t="str">
        <f>IF('Detail Sheet'!F96="","",IF(('Detail Sheet'!G96-('Detail Sheet'!E96))=0,"-",('Detail Sheet'!E96-('Detail Sheet'!G96))))</f>
        <v/>
      </c>
      <c r="D97" s="61"/>
    </row>
    <row r="98" spans="1:4">
      <c r="A98" s="64" t="str">
        <f>IF('Detail Sheet'!A97="","",'Detail Sheet'!A97)</f>
        <v/>
      </c>
      <c r="B98" s="59" t="str">
        <f>IF('Detail Sheet'!B97="","",'Detail Sheet'!B97)</f>
        <v/>
      </c>
      <c r="C98" s="60" t="str">
        <f>IF('Detail Sheet'!F97="","",IF(('Detail Sheet'!G97-('Detail Sheet'!E97))=0,"-",('Detail Sheet'!E97-('Detail Sheet'!G97))))</f>
        <v/>
      </c>
      <c r="D98" s="61"/>
    </row>
    <row r="99" spans="1:4">
      <c r="A99" s="64" t="str">
        <f>IF('Detail Sheet'!A98="","",'Detail Sheet'!A98)</f>
        <v/>
      </c>
      <c r="B99" s="59" t="str">
        <f>IF('Detail Sheet'!B98="","",'Detail Sheet'!B98)</f>
        <v/>
      </c>
      <c r="C99" s="60" t="str">
        <f>IF('Detail Sheet'!F98="","",IF(('Detail Sheet'!G98-('Detail Sheet'!E98))=0,"-",('Detail Sheet'!E98-('Detail Sheet'!G98))))</f>
        <v/>
      </c>
      <c r="D99" s="61"/>
    </row>
    <row r="100" spans="1:4">
      <c r="A100" s="64" t="str">
        <f>IF('Detail Sheet'!A99="","",'Detail Sheet'!A99)</f>
        <v/>
      </c>
      <c r="B100" s="59" t="str">
        <f>IF('Detail Sheet'!B99="","",'Detail Sheet'!B99)</f>
        <v/>
      </c>
      <c r="C100" s="60" t="str">
        <f>IF('Detail Sheet'!F99="","",IF(('Detail Sheet'!G99-('Detail Sheet'!E99))=0,"-",('Detail Sheet'!E99-('Detail Sheet'!G99))))</f>
        <v/>
      </c>
      <c r="D100" s="61"/>
    </row>
    <row r="101" spans="1:4">
      <c r="A101" s="64" t="str">
        <f>IF('Detail Sheet'!A100="","",'Detail Sheet'!A100)</f>
        <v/>
      </c>
      <c r="B101" s="59" t="str">
        <f>IF('Detail Sheet'!B100="","",'Detail Sheet'!B100)</f>
        <v/>
      </c>
      <c r="C101" s="60" t="str">
        <f>IF('Detail Sheet'!F100="","",IF(('Detail Sheet'!G100-('Detail Sheet'!E100))=0,"-",('Detail Sheet'!E100-('Detail Sheet'!G100))))</f>
        <v/>
      </c>
      <c r="D101" s="61"/>
    </row>
    <row r="102" spans="1:4">
      <c r="A102" s="64" t="str">
        <f>IF('Detail Sheet'!A101="","",'Detail Sheet'!A101)</f>
        <v/>
      </c>
      <c r="B102" s="59" t="str">
        <f>IF('Detail Sheet'!B101="","",'Detail Sheet'!B101)</f>
        <v/>
      </c>
      <c r="C102" s="60" t="str">
        <f>IF('Detail Sheet'!F101="","",IF(('Detail Sheet'!G101-('Detail Sheet'!E101))=0,"-",('Detail Sheet'!E101-('Detail Sheet'!G101))))</f>
        <v/>
      </c>
      <c r="D102" s="61"/>
    </row>
    <row r="103" spans="1:4">
      <c r="A103" s="64" t="str">
        <f>IF('Detail Sheet'!A102="","",'Detail Sheet'!A102)</f>
        <v/>
      </c>
      <c r="B103" s="59" t="str">
        <f>IF('Detail Sheet'!B102="","",'Detail Sheet'!B102)</f>
        <v/>
      </c>
      <c r="C103" s="60" t="str">
        <f>IF('Detail Sheet'!F102="","",IF(('Detail Sheet'!G102-('Detail Sheet'!E102))=0,"-",('Detail Sheet'!E102-('Detail Sheet'!G102))))</f>
        <v/>
      </c>
      <c r="D103" s="61"/>
    </row>
    <row r="104" spans="1:4">
      <c r="A104" s="64" t="str">
        <f>IF('Detail Sheet'!A103="","",'Detail Sheet'!A103)</f>
        <v/>
      </c>
      <c r="B104" s="59" t="str">
        <f>IF('Detail Sheet'!B103="","",'Detail Sheet'!B103)</f>
        <v/>
      </c>
      <c r="C104" s="60" t="str">
        <f>IF('Detail Sheet'!F103="","",IF(('Detail Sheet'!G103-('Detail Sheet'!E103))=0,"-",('Detail Sheet'!E103-('Detail Sheet'!G103))))</f>
        <v/>
      </c>
      <c r="D104" s="61"/>
    </row>
    <row r="105" spans="1:4">
      <c r="A105" s="64" t="str">
        <f>IF('Detail Sheet'!A104="","",'Detail Sheet'!A104)</f>
        <v/>
      </c>
      <c r="B105" s="59" t="str">
        <f>IF('Detail Sheet'!B104="","",'Detail Sheet'!B104)</f>
        <v/>
      </c>
      <c r="C105" s="60" t="str">
        <f>IF('Detail Sheet'!F104="","",IF(('Detail Sheet'!G104-('Detail Sheet'!E104))=0,"-",('Detail Sheet'!E104-('Detail Sheet'!G104))))</f>
        <v/>
      </c>
      <c r="D105" s="61"/>
    </row>
    <row r="106" spans="1:4">
      <c r="A106" s="64" t="str">
        <f>IF('Detail Sheet'!A105="","",'Detail Sheet'!A105)</f>
        <v/>
      </c>
      <c r="B106" s="59" t="str">
        <f>IF('Detail Sheet'!B105="","",'Detail Sheet'!B105)</f>
        <v/>
      </c>
      <c r="C106" s="60" t="str">
        <f>IF('Detail Sheet'!F105="","",IF(('Detail Sheet'!G105-('Detail Sheet'!E105))=0,"-",('Detail Sheet'!E105-('Detail Sheet'!G105))))</f>
        <v/>
      </c>
      <c r="D106" s="61"/>
    </row>
    <row r="107" spans="1:4">
      <c r="A107" s="64" t="str">
        <f>IF('Detail Sheet'!A106="","",'Detail Sheet'!A106)</f>
        <v/>
      </c>
      <c r="B107" s="59" t="str">
        <f>IF('Detail Sheet'!B106="","",'Detail Sheet'!B106)</f>
        <v/>
      </c>
      <c r="C107" s="60" t="str">
        <f>IF('Detail Sheet'!F106="","",IF(('Detail Sheet'!G106-('Detail Sheet'!E106))=0,"-",('Detail Sheet'!E106-('Detail Sheet'!G106))))</f>
        <v/>
      </c>
      <c r="D107" s="61"/>
    </row>
    <row r="108" spans="1:4">
      <c r="A108" s="64" t="str">
        <f>IF('Detail Sheet'!A107="","",'Detail Sheet'!A107)</f>
        <v/>
      </c>
      <c r="B108" s="59" t="str">
        <f>IF('Detail Sheet'!B107="","",'Detail Sheet'!B107)</f>
        <v/>
      </c>
      <c r="C108" s="60" t="str">
        <f>IF('Detail Sheet'!F107="","",IF(('Detail Sheet'!G107-('Detail Sheet'!E107))=0,"-",('Detail Sheet'!E107-('Detail Sheet'!G107))))</f>
        <v/>
      </c>
      <c r="D108" s="61"/>
    </row>
    <row r="109" spans="1:4">
      <c r="A109" s="64" t="str">
        <f>IF('Detail Sheet'!A108="","",'Detail Sheet'!A108)</f>
        <v/>
      </c>
      <c r="B109" s="59" t="str">
        <f>IF('Detail Sheet'!B108="","",'Detail Sheet'!B108)</f>
        <v/>
      </c>
      <c r="C109" s="60" t="str">
        <f>IF('Detail Sheet'!F108="","",IF(('Detail Sheet'!G108-('Detail Sheet'!E108))=0,"-",('Detail Sheet'!E108-('Detail Sheet'!G108))))</f>
        <v/>
      </c>
      <c r="D109" s="61"/>
    </row>
    <row r="110" spans="1:4">
      <c r="A110" s="64" t="str">
        <f>IF('Detail Sheet'!A109="","",'Detail Sheet'!A109)</f>
        <v/>
      </c>
      <c r="B110" s="59" t="str">
        <f>IF('Detail Sheet'!B109="","",'Detail Sheet'!B109)</f>
        <v/>
      </c>
      <c r="C110" s="60" t="str">
        <f>IF('Detail Sheet'!F109="","",IF(('Detail Sheet'!G109-('Detail Sheet'!E109))=0,"-",('Detail Sheet'!E109-('Detail Sheet'!G109))))</f>
        <v/>
      </c>
      <c r="D110" s="61"/>
    </row>
    <row r="111" spans="1:4">
      <c r="A111" s="64" t="str">
        <f>IF('Detail Sheet'!A110="","",'Detail Sheet'!A110)</f>
        <v/>
      </c>
      <c r="B111" s="59" t="str">
        <f>IF('Detail Sheet'!B110="","",'Detail Sheet'!B110)</f>
        <v/>
      </c>
      <c r="C111" s="60" t="str">
        <f>IF('Detail Sheet'!F110="","",IF(('Detail Sheet'!G110-('Detail Sheet'!E110))=0,"-",('Detail Sheet'!E110-('Detail Sheet'!G110))))</f>
        <v/>
      </c>
      <c r="D111" s="61"/>
    </row>
    <row r="112" spans="1:4">
      <c r="A112" s="64" t="str">
        <f>IF('Detail Sheet'!A111="","",'Detail Sheet'!A111)</f>
        <v/>
      </c>
      <c r="B112" s="59" t="str">
        <f>IF('Detail Sheet'!B111="","",'Detail Sheet'!B111)</f>
        <v/>
      </c>
      <c r="C112" s="60" t="str">
        <f>IF('Detail Sheet'!F111="","",IF(('Detail Sheet'!G111-('Detail Sheet'!E111))=0,"-",('Detail Sheet'!E111-('Detail Sheet'!G111))))</f>
        <v/>
      </c>
      <c r="D112" s="61"/>
    </row>
    <row r="113" spans="1:4">
      <c r="A113" s="64" t="str">
        <f>IF('Detail Sheet'!A112="","",'Detail Sheet'!A112)</f>
        <v/>
      </c>
      <c r="B113" s="59" t="str">
        <f>IF('Detail Sheet'!B112="","",'Detail Sheet'!B112)</f>
        <v/>
      </c>
      <c r="C113" s="60" t="str">
        <f>IF('Detail Sheet'!F112="","",IF(('Detail Sheet'!G112-('Detail Sheet'!E112))=0,"-",('Detail Sheet'!E112-('Detail Sheet'!G112))))</f>
        <v/>
      </c>
      <c r="D113" s="61"/>
    </row>
    <row r="114" spans="1:4">
      <c r="A114" s="64" t="str">
        <f>IF('Detail Sheet'!A113="","",'Detail Sheet'!A113)</f>
        <v/>
      </c>
      <c r="B114" s="59" t="str">
        <f>IF('Detail Sheet'!B113="","",'Detail Sheet'!B113)</f>
        <v/>
      </c>
      <c r="C114" s="60" t="str">
        <f>IF('Detail Sheet'!F113="","",IF(('Detail Sheet'!G113-('Detail Sheet'!E113))=0,"-",('Detail Sheet'!E113-('Detail Sheet'!G113))))</f>
        <v/>
      </c>
      <c r="D114" s="61"/>
    </row>
    <row r="115" spans="1:4">
      <c r="A115" s="64" t="str">
        <f>IF('Detail Sheet'!A114="","",'Detail Sheet'!A114)</f>
        <v/>
      </c>
      <c r="B115" s="59" t="str">
        <f>IF('Detail Sheet'!B114="","",'Detail Sheet'!B114)</f>
        <v/>
      </c>
      <c r="C115" s="60" t="str">
        <f>IF('Detail Sheet'!F114="","",IF(('Detail Sheet'!G114-('Detail Sheet'!E114))=0,"-",('Detail Sheet'!E114-('Detail Sheet'!G114))))</f>
        <v/>
      </c>
      <c r="D115" s="61"/>
    </row>
    <row r="116" spans="1:4">
      <c r="A116" s="64" t="str">
        <f>IF('Detail Sheet'!A115="","",'Detail Sheet'!A115)</f>
        <v/>
      </c>
      <c r="B116" s="59" t="str">
        <f>IF('Detail Sheet'!B115="","",'Detail Sheet'!B115)</f>
        <v/>
      </c>
      <c r="C116" s="60" t="str">
        <f>IF('Detail Sheet'!F115="","",IF(('Detail Sheet'!G115-('Detail Sheet'!E115))=0,"-",('Detail Sheet'!E115-('Detail Sheet'!G115))))</f>
        <v/>
      </c>
      <c r="D116" s="61"/>
    </row>
    <row r="117" spans="1:4">
      <c r="A117" s="64" t="str">
        <f>IF('Detail Sheet'!A116="","",'Detail Sheet'!A116)</f>
        <v/>
      </c>
      <c r="B117" s="59" t="str">
        <f>IF('Detail Sheet'!B116="","",'Detail Sheet'!B116)</f>
        <v/>
      </c>
      <c r="C117" s="60" t="str">
        <f>IF('Detail Sheet'!F116="","",IF(('Detail Sheet'!G116-('Detail Sheet'!E116))=0,"-",('Detail Sheet'!E116-('Detail Sheet'!G116))))</f>
        <v/>
      </c>
      <c r="D117" s="61"/>
    </row>
    <row r="118" spans="1:4">
      <c r="A118" s="64" t="str">
        <f>IF('Detail Sheet'!A117="","",'Detail Sheet'!A117)</f>
        <v/>
      </c>
      <c r="B118" s="59" t="str">
        <f>IF('Detail Sheet'!B117="","",'Detail Sheet'!B117)</f>
        <v/>
      </c>
      <c r="C118" s="60" t="str">
        <f>IF('Detail Sheet'!F117="","",IF(('Detail Sheet'!G117-('Detail Sheet'!E117))=0,"-",('Detail Sheet'!E117-('Detail Sheet'!G117))))</f>
        <v/>
      </c>
      <c r="D118" s="61"/>
    </row>
    <row r="119" spans="1:4">
      <c r="A119" s="64" t="str">
        <f>IF('Detail Sheet'!A118="","",'Detail Sheet'!A118)</f>
        <v/>
      </c>
      <c r="B119" s="59" t="str">
        <f>IF('Detail Sheet'!B118="","",'Detail Sheet'!B118)</f>
        <v/>
      </c>
      <c r="C119" s="60" t="str">
        <f>IF('Detail Sheet'!F118="","",IF(('Detail Sheet'!G118-('Detail Sheet'!E118))=0,"-",('Detail Sheet'!E118-('Detail Sheet'!G118))))</f>
        <v/>
      </c>
      <c r="D119" s="61"/>
    </row>
    <row r="120" spans="1:4">
      <c r="A120" s="64" t="str">
        <f>IF('Detail Sheet'!A119="","",'Detail Sheet'!A119)</f>
        <v/>
      </c>
      <c r="B120" s="59" t="str">
        <f>IF('Detail Sheet'!B119="","",'Detail Sheet'!B119)</f>
        <v/>
      </c>
      <c r="C120" s="60" t="str">
        <f>IF('Detail Sheet'!F119="","",IF(('Detail Sheet'!G119-('Detail Sheet'!E119))=0,"-",('Detail Sheet'!E119-('Detail Sheet'!G119))))</f>
        <v/>
      </c>
      <c r="D120" s="61"/>
    </row>
    <row r="121" spans="1:4">
      <c r="A121" s="64" t="str">
        <f>IF('Detail Sheet'!A120="","",'Detail Sheet'!A120)</f>
        <v/>
      </c>
      <c r="B121" s="59" t="str">
        <f>IF('Detail Sheet'!B120="","",'Detail Sheet'!B120)</f>
        <v/>
      </c>
      <c r="C121" s="60" t="str">
        <f>IF('Detail Sheet'!F120="","",IF(('Detail Sheet'!G120-('Detail Sheet'!E120))=0,"-",('Detail Sheet'!E120-('Detail Sheet'!G120))))</f>
        <v/>
      </c>
      <c r="D121" s="61"/>
    </row>
    <row r="122" spans="1:4">
      <c r="A122" s="64" t="str">
        <f>IF('Detail Sheet'!A121="","",'Detail Sheet'!A121)</f>
        <v/>
      </c>
      <c r="B122" s="59" t="str">
        <f>IF('Detail Sheet'!B121="","",'Detail Sheet'!B121)</f>
        <v/>
      </c>
      <c r="C122" s="60" t="str">
        <f>IF('Detail Sheet'!F121="","",IF(('Detail Sheet'!G121-('Detail Sheet'!E121))=0,"-",('Detail Sheet'!E121-('Detail Sheet'!G121))))</f>
        <v/>
      </c>
      <c r="D122" s="61"/>
    </row>
    <row r="123" spans="1:4">
      <c r="A123" s="64" t="str">
        <f>IF('Detail Sheet'!A122="","",'Detail Sheet'!A122)</f>
        <v/>
      </c>
      <c r="B123" s="59" t="str">
        <f>IF('Detail Sheet'!B122="","",'Detail Sheet'!B122)</f>
        <v/>
      </c>
      <c r="C123" s="60" t="str">
        <f>IF('Detail Sheet'!F122="","",IF(('Detail Sheet'!G122-('Detail Sheet'!E122))=0,"-",('Detail Sheet'!E122-('Detail Sheet'!G122))))</f>
        <v/>
      </c>
      <c r="D123" s="61"/>
    </row>
    <row r="124" spans="1:4">
      <c r="A124" s="64" t="str">
        <f>IF('Detail Sheet'!A123="","",'Detail Sheet'!A123)</f>
        <v/>
      </c>
      <c r="B124" s="59" t="str">
        <f>IF('Detail Sheet'!B123="","",'Detail Sheet'!B123)</f>
        <v/>
      </c>
      <c r="C124" s="60" t="str">
        <f>IF('Detail Sheet'!F123="","",IF(('Detail Sheet'!G123-('Detail Sheet'!E123))=0,"-",('Detail Sheet'!E123-('Detail Sheet'!G123))))</f>
        <v/>
      </c>
      <c r="D124" s="61"/>
    </row>
    <row r="125" spans="1:4">
      <c r="A125" s="64" t="str">
        <f>IF('Detail Sheet'!A124="","",'Detail Sheet'!A124)</f>
        <v/>
      </c>
      <c r="B125" s="59" t="str">
        <f>IF('Detail Sheet'!B124="","",'Detail Sheet'!B124)</f>
        <v/>
      </c>
      <c r="C125" s="60" t="str">
        <f>IF('Detail Sheet'!F124="","",IF(('Detail Sheet'!G124-('Detail Sheet'!E124))=0,"-",('Detail Sheet'!E124-('Detail Sheet'!G124))))</f>
        <v/>
      </c>
      <c r="D125" s="61"/>
    </row>
    <row r="126" spans="1:4">
      <c r="A126" s="64" t="str">
        <f>IF('Detail Sheet'!A125="","",'Detail Sheet'!A125)</f>
        <v/>
      </c>
      <c r="B126" s="59" t="str">
        <f>IF('Detail Sheet'!B125="","",'Detail Sheet'!B125)</f>
        <v/>
      </c>
      <c r="C126" s="60" t="str">
        <f>IF('Detail Sheet'!F125="","",IF(('Detail Sheet'!G125-('Detail Sheet'!E125))=0,"-",('Detail Sheet'!E125-('Detail Sheet'!G125))))</f>
        <v/>
      </c>
      <c r="D126" s="61"/>
    </row>
    <row r="127" spans="1:4">
      <c r="A127" s="64" t="str">
        <f>IF('Detail Sheet'!A126="","",'Detail Sheet'!A126)</f>
        <v/>
      </c>
      <c r="B127" s="59" t="str">
        <f>IF('Detail Sheet'!B126="","",'Detail Sheet'!B126)</f>
        <v/>
      </c>
      <c r="C127" s="60" t="str">
        <f>IF('Detail Sheet'!F126="","",IF(('Detail Sheet'!G126-('Detail Sheet'!E126))=0,"-",('Detail Sheet'!E126-('Detail Sheet'!G126))))</f>
        <v/>
      </c>
      <c r="D127" s="61"/>
    </row>
    <row r="128" spans="1:4">
      <c r="A128" s="64" t="str">
        <f>IF('Detail Sheet'!A127="","",'Detail Sheet'!A127)</f>
        <v/>
      </c>
      <c r="B128" s="59" t="str">
        <f>IF('Detail Sheet'!B127="","",'Detail Sheet'!B127)</f>
        <v/>
      </c>
      <c r="C128" s="60" t="str">
        <f>IF('Detail Sheet'!F127="","",IF(('Detail Sheet'!G127-('Detail Sheet'!E127))=0,"-",('Detail Sheet'!E127-('Detail Sheet'!G127))))</f>
        <v/>
      </c>
      <c r="D128" s="61"/>
    </row>
    <row r="129" spans="1:7">
      <c r="A129" s="64" t="str">
        <f>IF('Detail Sheet'!A128="","",'Detail Sheet'!A128)</f>
        <v/>
      </c>
      <c r="B129" s="59" t="str">
        <f>IF('Detail Sheet'!B128="","",'Detail Sheet'!B128)</f>
        <v/>
      </c>
      <c r="C129" s="60" t="str">
        <f>IF('Detail Sheet'!F128="","",IF(('Detail Sheet'!G128-('Detail Sheet'!E128))=0,"-",('Detail Sheet'!E128-('Detail Sheet'!G128))))</f>
        <v/>
      </c>
      <c r="D129" s="61"/>
    </row>
    <row r="130" spans="1:7">
      <c r="A130" s="64" t="str">
        <f>IF('Detail Sheet'!A129="","",'Detail Sheet'!A129)</f>
        <v/>
      </c>
      <c r="B130" s="59" t="str">
        <f>IF('Detail Sheet'!B129="","",'Detail Sheet'!B129)</f>
        <v/>
      </c>
      <c r="C130" s="60" t="str">
        <f>IF('Detail Sheet'!F129="","",IF(('Detail Sheet'!G129-('Detail Sheet'!E129))=0,"-",('Detail Sheet'!E129-('Detail Sheet'!G129))))</f>
        <v/>
      </c>
      <c r="D130" s="61"/>
    </row>
    <row r="131" spans="1:7">
      <c r="A131" s="64" t="str">
        <f>IF('Detail Sheet'!A130="","",'Detail Sheet'!A130)</f>
        <v/>
      </c>
      <c r="B131" s="59" t="str">
        <f>IF('Detail Sheet'!B130="","",'Detail Sheet'!B130)</f>
        <v/>
      </c>
      <c r="C131" s="60" t="str">
        <f>IF('Detail Sheet'!F130="","",IF(('Detail Sheet'!G130-('Detail Sheet'!E130))=0,"-",('Detail Sheet'!E130-('Detail Sheet'!G130))))</f>
        <v/>
      </c>
      <c r="D131" s="61"/>
    </row>
    <row r="132" spans="1:7">
      <c r="A132" s="64" t="str">
        <f>IF('Detail Sheet'!A131="","",'Detail Sheet'!A131)</f>
        <v/>
      </c>
      <c r="B132" s="59" t="str">
        <f>IF('Detail Sheet'!B131="","",'Detail Sheet'!B131)</f>
        <v/>
      </c>
      <c r="C132" s="60" t="str">
        <f>IF('Detail Sheet'!F131="","",IF(('Detail Sheet'!G131-('Detail Sheet'!E131))=0,"-",('Detail Sheet'!E131-('Detail Sheet'!G131))))</f>
        <v/>
      </c>
      <c r="D132" s="61"/>
    </row>
    <row r="133" spans="1:7">
      <c r="A133" s="64" t="str">
        <f>IF('Detail Sheet'!A132="","",'Detail Sheet'!A132)</f>
        <v/>
      </c>
      <c r="B133" s="59" t="str">
        <f>IF('Detail Sheet'!B132="","",'Detail Sheet'!B132)</f>
        <v/>
      </c>
      <c r="C133" s="60" t="str">
        <f>IF('Detail Sheet'!F132="","",IF(('Detail Sheet'!G132-('Detail Sheet'!E132))=0,"-",('Detail Sheet'!E132-('Detail Sheet'!G132))))</f>
        <v/>
      </c>
      <c r="D133" s="61"/>
    </row>
    <row r="134" spans="1:7">
      <c r="A134" s="64" t="str">
        <f>IF('Detail Sheet'!A133="","",'Detail Sheet'!A133)</f>
        <v/>
      </c>
      <c r="B134" s="59" t="str">
        <f>IF('Detail Sheet'!B133="","",'Detail Sheet'!B133)</f>
        <v/>
      </c>
      <c r="C134" s="60" t="str">
        <f>IF('Detail Sheet'!F133="","",IF(('Detail Sheet'!G133-('Detail Sheet'!E133))=0,"-",('Detail Sheet'!E133-('Detail Sheet'!G133))))</f>
        <v/>
      </c>
      <c r="D134" s="61"/>
    </row>
    <row r="135" spans="1:7">
      <c r="A135" s="64" t="str">
        <f>IF('Detail Sheet'!A134="","",'Detail Sheet'!A134)</f>
        <v/>
      </c>
      <c r="B135" s="59" t="str">
        <f>IF('Detail Sheet'!B134="","",'Detail Sheet'!B134)</f>
        <v/>
      </c>
      <c r="C135" s="60" t="str">
        <f>IF('Detail Sheet'!F134="","",IF(('Detail Sheet'!G134-('Detail Sheet'!E134))=0,"-",('Detail Sheet'!E134-('Detail Sheet'!G134))))</f>
        <v/>
      </c>
      <c r="D135" s="61"/>
    </row>
    <row r="136" spans="1:7">
      <c r="A136" s="64" t="str">
        <f>IF('Detail Sheet'!A135="","",'Detail Sheet'!A135)</f>
        <v/>
      </c>
      <c r="B136" s="59" t="str">
        <f>IF('Detail Sheet'!B135="","",'Detail Sheet'!B135)</f>
        <v/>
      </c>
      <c r="C136" s="60" t="str">
        <f>IF('Detail Sheet'!F135="","",IF(('Detail Sheet'!G135-('Detail Sheet'!E135))=0,"-",('Detail Sheet'!E135-('Detail Sheet'!G135))))</f>
        <v/>
      </c>
      <c r="D136" s="61"/>
    </row>
    <row r="137" spans="1:7">
      <c r="A137" s="64" t="str">
        <f>IF('Detail Sheet'!A136="","",'Detail Sheet'!A136)</f>
        <v/>
      </c>
      <c r="B137" s="59" t="str">
        <f>IF('Detail Sheet'!B136="","",'Detail Sheet'!B136)</f>
        <v/>
      </c>
      <c r="C137" s="60" t="str">
        <f>IF('Detail Sheet'!F136="","",IF(('Detail Sheet'!G136-('Detail Sheet'!E136))=0,"-",('Detail Sheet'!E136-('Detail Sheet'!G136))))</f>
        <v/>
      </c>
      <c r="D137" s="61"/>
    </row>
    <row r="138" spans="1:7">
      <c r="A138" s="64" t="str">
        <f>IF('Detail Sheet'!A137="","",'Detail Sheet'!A137)</f>
        <v/>
      </c>
      <c r="B138" s="59" t="str">
        <f>IF('Detail Sheet'!B137="","",'Detail Sheet'!B137)</f>
        <v/>
      </c>
      <c r="C138" s="60" t="str">
        <f>IF('Detail Sheet'!F137="","",IF(('Detail Sheet'!G137-('Detail Sheet'!E137))=0,"-",('Detail Sheet'!E137-('Detail Sheet'!G137))))</f>
        <v/>
      </c>
      <c r="D138" s="61"/>
    </row>
    <row r="139" spans="1:7">
      <c r="A139" s="64" t="str">
        <f>IF('Detail Sheet'!A138="","",'Detail Sheet'!A138)</f>
        <v/>
      </c>
      <c r="B139" s="59" t="str">
        <f>IF('Detail Sheet'!B138="","",'Detail Sheet'!B138)</f>
        <v/>
      </c>
      <c r="C139" s="60" t="str">
        <f>IF('Detail Sheet'!F138="","",IF(('Detail Sheet'!G138-('Detail Sheet'!E138))=0,"-",('Detail Sheet'!E138-('Detail Sheet'!G138))))</f>
        <v/>
      </c>
      <c r="D139" s="61"/>
    </row>
    <row r="140" spans="1:7">
      <c r="A140" s="64" t="str">
        <f>IF('Detail Sheet'!A139="","",'Detail Sheet'!A139)</f>
        <v/>
      </c>
      <c r="B140" s="59" t="str">
        <f>IF('Detail Sheet'!B139="","",'Detail Sheet'!B139)</f>
        <v/>
      </c>
      <c r="C140" s="60" t="str">
        <f>IF('Detail Sheet'!F139="","",IF(('Detail Sheet'!G139-('Detail Sheet'!E139))=0,"-",('Detail Sheet'!E139-('Detail Sheet'!G139))))</f>
        <v/>
      </c>
      <c r="D140" s="61"/>
    </row>
    <row r="141" spans="1:7" s="62" customFormat="1" hidden="1">
      <c r="A141" s="63"/>
      <c r="B141" s="53"/>
      <c r="C141" s="60"/>
      <c r="E141" s="53"/>
      <c r="F141" s="53"/>
      <c r="G141" s="53"/>
    </row>
    <row r="142" spans="1:7" hidden="1"/>
    <row r="143" spans="1:7" hidden="1"/>
  </sheetData>
  <sheetProtection algorithmName="SHA-512" hashValue="fJtlb3esecK7303LubcWjmcWzWUdKyW+zdxKQdEZrasa3am0fYNtgPHjl1MDo8QWowZE00p959hT6VI77eV1OQ==" saltValue="diMkRJ5GYCq+DtmdALJ+6A==" spinCount="100000" sheet="1" objects="1" scenarios="1" selectLockedCells="1"/>
  <mergeCells count="5">
    <mergeCell ref="A1:D1"/>
    <mergeCell ref="A2:D2"/>
    <mergeCell ref="A3:C3"/>
    <mergeCell ref="A4:D4"/>
    <mergeCell ref="A5:C5"/>
  </mergeCells>
  <phoneticPr fontId="8" type="noConversion"/>
  <pageMargins left="0.25" right="0.25" top="0.5" bottom="0.5" header="0.3" footer="0.3"/>
  <pageSetup scale="64" fitToHeight="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Cover Sheet</vt:lpstr>
      <vt:lpstr>Detail Sheet</vt:lpstr>
      <vt:lpstr>Database</vt:lpstr>
      <vt:lpstr>Funding Categories</vt:lpstr>
      <vt:lpstr>FCS Detail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Daniel Borges</cp:lastModifiedBy>
  <dcterms:created xsi:type="dcterms:W3CDTF">2017-07-13T15:13:08Z</dcterms:created>
  <dcterms:modified xsi:type="dcterms:W3CDTF">2018-02-08T20:46:31Z</dcterms:modified>
</cp:coreProperties>
</file>